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120" activeTab="3"/>
  </bookViews>
  <sheets>
    <sheet name="list01" sheetId="1" r:id="rId1"/>
    <sheet name="list02" sheetId="2" r:id="rId2"/>
    <sheet name="list03" sheetId="3" r:id="rId3"/>
    <sheet name="Лист1" sheetId="4" r:id="rId4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D2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<sst xmlns="http://schemas.openxmlformats.org/spreadsheetml/2006/main" count="549" uniqueCount="452">
  <si>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</si>
  <si>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</si>
  <si>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</si>
  <si>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</si>
  <si>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</si>
  <si>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</si>
  <si>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</si>
  <si>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</si>
  <si>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</si>
  <si>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</si>
  <si>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</si>
  <si>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</si>
  <si>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</si>
  <si>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</si>
  <si>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</si>
  <si>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</si>
  <si>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</si>
  <si>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</si>
  <si>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</si>
  <si>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</si>
  <si>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</si>
  <si>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</si>
  <si>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</si>
  <si>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</si>
  <si>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</si>
  <si>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</si>
  <si>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</si>
  <si>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</si>
  <si>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</si>
  <si>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</si>
  <si>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</si>
  <si>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</si>
  <si>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</si>
  <si>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</si>
  <si>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</si>
  <si>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</si>
  <si>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</si>
  <si>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</si>
  <si>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</si>
  <si>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</si>
  <si>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</si>
  <si>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</si>
  <si>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</si>
  <si>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</si>
  <si>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</si>
  <si>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</si>
  <si>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</si>
  <si>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</si>
  <si>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</si>
  <si>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</si>
  <si>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</si>
  <si>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</si>
  <si>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</si>
  <si>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</si>
  <si>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</si>
  <si>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</si>
  <si>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</si>
  <si>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</si>
  <si>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</si>
  <si>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</si>
  <si>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</si>
  <si>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</si>
  <si>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</si>
  <si>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</si>
  <si>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</si>
  <si>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</si>
  <si>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</si>
  <si>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</si>
  <si>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</si>
  <si>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</si>
  <si>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</si>
  <si>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</si>
  <si>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</si>
  <si>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</si>
  <si>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</si>
  <si>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</si>
  <si>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</si>
  <si>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</si>
  <si>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</si>
  <si>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</si>
  <si>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</si>
  <si>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</si>
  <si>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</si>
  <si>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</si>
  <si>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</si>
  <si>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</si>
  <si>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</si>
  <si>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</si>
  <si>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</si>
  <si>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</si>
  <si>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</si>
  <si>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</si>
  <si>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</si>
  <si>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</si>
  <si>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</si>
  <si>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</si>
  <si>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</si>
  <si>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</si>
  <si>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</si>
  <si>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</si>
  <si>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</si>
  <si>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</si>
  <si>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</si>
  <si>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</si>
  <si>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</si>
  <si>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</si>
  <si>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</si>
  <si>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</si>
  <si>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</si>
  <si>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</si>
  <si>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</si>
  <si>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</si>
  <si>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</si>
  <si>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</si>
  <si>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</si>
  <si>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</si>
  <si>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</si>
  <si>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</si>
  <si>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</si>
  <si>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</si>
  <si>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</si>
  <si>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</si>
  <si>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</si>
  <si>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</si>
  <si>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</si>
  <si>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</si>
  <si>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</si>
  <si>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</si>
  <si>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</si>
  <si>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</si>
  <si>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</si>
  <si>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</si>
  <si>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</si>
  <si>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</si>
  <si>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</si>
  <si>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</si>
  <si>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</si>
  <si>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</si>
  <si>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</si>
  <si>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>БОГОТ-ДОН АКЦИЯДОРЛИК ЖАМИЯТИ</t>
  </si>
  <si>
    <t>Промышленность</t>
  </si>
  <si>
    <t>Государственная</t>
  </si>
  <si>
    <t>АК "Уздонмахсулот"</t>
  </si>
  <si>
    <t>БАГАТСКИЙ р-н</t>
  </si>
  <si>
    <t>УЗГАРИШ МАХАЛЛАСИ</t>
  </si>
  <si>
    <t>Руководитель</t>
  </si>
  <si>
    <t>Главный бухгалтер</t>
  </si>
  <si>
    <t>ГАФФАРОВ ХУШНУД ИСКАНДАРОВИЧ</t>
  </si>
  <si>
    <t>ЭРНАЗАРОВ КАРИМБОЙ РОМОНОВИЧ</t>
  </si>
  <si>
    <t>Ўзбекистон Республикаси Молия вазирининг</t>
  </si>
  <si>
    <t>2002 йил 27 декабрдаги 140-сонли буйруғига</t>
  </si>
  <si>
    <t>1-сонли илова,ЎзАВ томонидан 2003 йил</t>
  </si>
  <si>
    <t>24январда рўйхатга олинган №1209</t>
  </si>
  <si>
    <t xml:space="preserve"> БУХГАЛТЕРИЯ БАЛАНСИ  1-сонли шакл</t>
  </si>
  <si>
    <t>1 октябр 2018  йилга</t>
  </si>
  <si>
    <t>.</t>
  </si>
  <si>
    <t>Кодлар</t>
  </si>
  <si>
    <t>БХУТ бўйича 1-шакл</t>
  </si>
  <si>
    <t>О710001</t>
  </si>
  <si>
    <t>Форма №! По ОКУД</t>
  </si>
  <si>
    <t>Корхона ташкилот "Боғот-дон" АЖ</t>
  </si>
  <si>
    <t>Предприятие, организация _____________________________</t>
  </si>
  <si>
    <t>КТУТ  бўйича</t>
  </si>
  <si>
    <t>05581964</t>
  </si>
  <si>
    <t xml:space="preserve">по ОКПО </t>
  </si>
  <si>
    <t>Тармок</t>
  </si>
  <si>
    <t>ХХТУТ бўйича</t>
  </si>
  <si>
    <t>19211</t>
  </si>
  <si>
    <t>Отрасль _______________________________________</t>
  </si>
  <si>
    <t>Ташкилий хукукий шакли</t>
  </si>
  <si>
    <t>ТХШТ бўйича</t>
  </si>
  <si>
    <t>1150</t>
  </si>
  <si>
    <t>Организационно-провавоя форма_______________________</t>
  </si>
  <si>
    <t>Мулкчилик шакли</t>
  </si>
  <si>
    <t>МШТ бўйича</t>
  </si>
  <si>
    <t>144</t>
  </si>
  <si>
    <t>Форма собственности ______________________________</t>
  </si>
  <si>
    <t>Вазирлик идора ва бошкалар Уздонмахсулот АК</t>
  </si>
  <si>
    <t>ДБИБТ бўйича</t>
  </si>
  <si>
    <t>08114</t>
  </si>
  <si>
    <t>Министерство, ведомство и другие____________________</t>
  </si>
  <si>
    <t>Солик туловчининг идентификация раками</t>
  </si>
  <si>
    <t>СТИР</t>
  </si>
  <si>
    <t>Идентификационный номер налогоплательщика _________</t>
  </si>
  <si>
    <t>Худуд_________________________________________</t>
  </si>
  <si>
    <t>МХОБТ</t>
  </si>
  <si>
    <t>1733204833</t>
  </si>
  <si>
    <t>Территория_________________________________________</t>
  </si>
  <si>
    <t>Манзилгох_____________________________________</t>
  </si>
  <si>
    <t>Жунатилган сана</t>
  </si>
  <si>
    <t>Адрес______________________________________________</t>
  </si>
  <si>
    <t>Улчов бирлиги , минг сум</t>
  </si>
  <si>
    <t>кабул килинган сана</t>
  </si>
  <si>
    <t>Единица измериния, тыс. сум _______________________</t>
  </si>
  <si>
    <t>Такдим килиш муддати</t>
  </si>
  <si>
    <t>Курсаткичлар номи</t>
  </si>
  <si>
    <t>Сатр коди</t>
  </si>
  <si>
    <t>Ҳисобот давр</t>
  </si>
  <si>
    <t xml:space="preserve">Код </t>
  </si>
  <si>
    <t>бошига</t>
  </si>
  <si>
    <t>охирига</t>
  </si>
  <si>
    <t>строки</t>
  </si>
  <si>
    <t>На начало</t>
  </si>
  <si>
    <t>На конец пери</t>
  </si>
  <si>
    <t>периода</t>
  </si>
  <si>
    <t>ода</t>
  </si>
  <si>
    <t>I. Узоқ муддатли активлар</t>
  </si>
  <si>
    <t>Асосий воситалар :                    Основные средства :</t>
  </si>
  <si>
    <t>Бошланғич (қайта тиклаш) қиймати  ( 0100, 0300 )</t>
  </si>
  <si>
    <t>Пераоначалная(восстановителная)  стоимость ( 0100, 0300 )</t>
  </si>
  <si>
    <t>Эскириш суммаси ( 0200 )</t>
  </si>
  <si>
    <t>Сумма износа ( 0200 )</t>
  </si>
  <si>
    <t>011</t>
  </si>
  <si>
    <t>Қолдиқ баланс) қиймати ( 010 - 011 )</t>
  </si>
  <si>
    <t>остаточная стоимость ( 010 - 011 )</t>
  </si>
  <si>
    <t>012</t>
  </si>
  <si>
    <t>Номоддий активлар :  Нематериальные активы :</t>
  </si>
  <si>
    <t>Бошланғич  қиймати  ( 0400 ) По первоначалной стоимости(0400)</t>
  </si>
  <si>
    <t>Амортизация суммаси ( 0500 )</t>
  </si>
  <si>
    <t>Сумма амортизация( 0500 )</t>
  </si>
  <si>
    <t>021</t>
  </si>
  <si>
    <t>Қолдиқ баланс қиймати ( 020 - 021 )Остаточная стоимость ( 020 - 021 )</t>
  </si>
  <si>
    <t>022</t>
  </si>
  <si>
    <t>Узок муддатли инвестициялар, жами ( 040+050+060+070+080 ),</t>
  </si>
  <si>
    <t>шу жумладан:</t>
  </si>
  <si>
    <t>Долгосрочные инвестиции ( 040+050+060+070+080 ), в том числе</t>
  </si>
  <si>
    <t>қимматли қоғозлар (0610)</t>
  </si>
  <si>
    <t>Ценные бумаги (0610)</t>
  </si>
  <si>
    <t>Шўъба хўжалик жамиятларига инвестициялар (0620)</t>
  </si>
  <si>
    <t>Инвестиции в дочерные хозяйственные общества (0620)</t>
  </si>
  <si>
    <t>қарам хўжалик жамиятларига инвестициялар (0630)</t>
  </si>
  <si>
    <t>Инвестиции в зависимые хозяйственные общества (0630)</t>
  </si>
  <si>
    <t>Чет эл капитали мавжуд бўлган корхоналарга инвестициялар (0640)</t>
  </si>
  <si>
    <t>Инвестиции в предприятие с иностранным капиталом (0640)</t>
  </si>
  <si>
    <t>Бошқа узоқ муддатли инвестициялар (0690)</t>
  </si>
  <si>
    <t>Прочие долгосрочные инвестиции (0690)</t>
  </si>
  <si>
    <t>Ўрнатиладиган асбоб-ускуналар (0700)</t>
  </si>
  <si>
    <t>Оборудование к установке (0700)</t>
  </si>
  <si>
    <t>Капитал қўйилмалар (0800)</t>
  </si>
  <si>
    <t>Капиталные вложение (0800)</t>
  </si>
  <si>
    <t>Узоқ муддатли дебиторлик қарзлари (0910,0920,0930,0940)</t>
  </si>
  <si>
    <t>Долгосрочные дебиторские задолженность (0910,0920,0930,0940)</t>
  </si>
  <si>
    <t>шундан: муддати ўтган</t>
  </si>
  <si>
    <t>из нее: просроченная</t>
  </si>
  <si>
    <t>Узоқ муддатли кечиктирилган харажатлар (0950,0960,0990)</t>
  </si>
  <si>
    <t>Долгосроченные отсроченные расходы (0950,0960,0990)</t>
  </si>
  <si>
    <t>I. бўйича Жами 012+022+030+090+100+110+120)</t>
  </si>
  <si>
    <t>Итого по разделу I. (012+022+030+090+100+110+120)</t>
  </si>
  <si>
    <t>II. Жорий активлари         II.  Текушие активы :</t>
  </si>
  <si>
    <t>Товар-моддий захиралари, жами (сатр.150+160+170+180), шу</t>
  </si>
  <si>
    <t>жумладан:</t>
  </si>
  <si>
    <t>Товарно-материальные запасы, всего (стр.150+160+170+180), в том</t>
  </si>
  <si>
    <t>числе:</t>
  </si>
  <si>
    <t>Ишлаб чиқариш захиралари (1000, 1100, 1500, 1600)</t>
  </si>
  <si>
    <t>Производственные затраты (1000, 1100, 1500, 1600)</t>
  </si>
  <si>
    <t>Тугалланмаган ишлаб чиқариш (2000, 2100, 2300, 2700)</t>
  </si>
  <si>
    <t>Незавершенное производство (2000, 2100, 2300, 2700)</t>
  </si>
  <si>
    <t>Тайёр маҳсулот ( 2800 ) Готовая продукция ( 2800 )</t>
  </si>
  <si>
    <t>Товарлар (2900дан 2980нинг айирмаси)</t>
  </si>
  <si>
    <t>товары (2900 за минусом 2980)</t>
  </si>
  <si>
    <t>Келгуси давр харажатлари ( 3100 ) Расходы будущих периодов (3100)</t>
  </si>
  <si>
    <t>Кечиктирилган харажатлар(3200)</t>
  </si>
  <si>
    <t>Отсроченные расходы (3200)</t>
  </si>
  <si>
    <t>Дебиторлар,жами</t>
  </si>
  <si>
    <t>(сатр.220+230+240+250+260+270+280+290+300+310)</t>
  </si>
  <si>
    <t>Дебиторы.всего (220+230+240+250+260+270+280+290+300+310)</t>
  </si>
  <si>
    <t>шундан:муддати  ўтгани</t>
  </si>
  <si>
    <t>харидор ва буюртмачиларнинг қарзи(4000дан4900нинг айирмаси)</t>
  </si>
  <si>
    <t>Задолженностьпокупателей и заказчиков(4000 за минусом4900)</t>
  </si>
  <si>
    <t>Ажратилган бўлинмаларнинг қарзи (4110)</t>
  </si>
  <si>
    <t>Задолженность обособленных подразделений (4110)</t>
  </si>
  <si>
    <t>Шўъба ва қарам хўжалик жамиятларнинг қарзи (4120)</t>
  </si>
  <si>
    <t>Задолженность дочерних и зависимых хозяйственных обществ (4120)</t>
  </si>
  <si>
    <t>Ходимларга берилган бўнаклар (4200)</t>
  </si>
  <si>
    <t>Авансы, выданные персоналу(4200)</t>
  </si>
  <si>
    <t xml:space="preserve">Мол етказиб берувчи ва пудратчиларга берилган бўнаклар (4300) </t>
  </si>
  <si>
    <t>Авансы, выданные поставщикам и подрядчикам (4300)</t>
  </si>
  <si>
    <t>Бюджетга солиқ ва йиғимлар бўйича бўнак тўловлари (4400)</t>
  </si>
  <si>
    <t>Авансовые платежи по налогам и сборам в бюджет (4400)</t>
  </si>
  <si>
    <t>Мақсадли давлат жамғармасива суғурта бўйича бўнак тўловлари(4500)</t>
  </si>
  <si>
    <t xml:space="preserve">Авансовые платежи в государственные целевые фонды и по </t>
  </si>
  <si>
    <t>страхованию (4500)</t>
  </si>
  <si>
    <t>Таъсисчиларнинг устав капиталига улушлар бўйича қарзи (4600)</t>
  </si>
  <si>
    <t>Задолженность учредителей по вкладам в уставный капитал (4600)</t>
  </si>
  <si>
    <t>Ходимларнинг бошқа операциялар бўйича қарзи (4700)</t>
  </si>
  <si>
    <t>Задолженность персонала по прочим операциям ( 4700)</t>
  </si>
  <si>
    <t>Бошқа дебиторлик қарзлари (4800)</t>
  </si>
  <si>
    <t>Прочие дебиторские задолженности (4800)</t>
  </si>
  <si>
    <t>Пул маблағлари,жами  (сатр.330+340+350+360),шу жумладан:</t>
  </si>
  <si>
    <t>Денежные средства,всего (стр.330+340+350+360)</t>
  </si>
  <si>
    <t>Кассадаги пул маблағлари (5000)</t>
  </si>
  <si>
    <t>Денежные средства в кассе  (5000)</t>
  </si>
  <si>
    <t>Ҳисоблашиш счётидаги пул маблағлари (5100)</t>
  </si>
  <si>
    <t>Денежные средства на расчетномсчете ( 5100 )</t>
  </si>
  <si>
    <t>Чет эл валютасидаги пул маблағлари (5200)</t>
  </si>
  <si>
    <t>Денежные средства виностранной валюте (5200)</t>
  </si>
  <si>
    <t>Бошқа пул маблағлари ва эквивалентлари (5500,5600,5700)</t>
  </si>
  <si>
    <t>Прочие денежные средства и эквиваленты (5500,5600,5700)</t>
  </si>
  <si>
    <t>Қисқа муддатли инвестициялар (5800)</t>
  </si>
  <si>
    <t>Краткосрочные инвестиции (5800)</t>
  </si>
  <si>
    <t>Бошқа жорий активлар (5900)</t>
  </si>
  <si>
    <t>Прочые текушие активы (5900)</t>
  </si>
  <si>
    <t>I I бўлим бўйича жами (сатр.140+190+200+210+320+370+380)</t>
  </si>
  <si>
    <t>Итого по разделу  II (стр.140+190+200+210+320+370+380)</t>
  </si>
  <si>
    <t>Баланснинг активи бўйича ЖАМИ (сатр.130+390)</t>
  </si>
  <si>
    <t>ВСЕГО по активу баланса (стр.130+стр.390)</t>
  </si>
  <si>
    <t>Кўрсаткичлар номи</t>
  </si>
  <si>
    <t>ПАССИВ</t>
  </si>
  <si>
    <t>I Ўз  маблағлар манбалари</t>
  </si>
  <si>
    <t>I Источники собственных средств</t>
  </si>
  <si>
    <t>Устав капитали(фонди), Уставной капитал  ( 8300 )</t>
  </si>
  <si>
    <t>Қўшилган капитал ( 8400)  Добавленный капитал ( 8400 )</t>
  </si>
  <si>
    <t>Резерв капитал (8500) Резервный капитал (8500)</t>
  </si>
  <si>
    <t>Сотиб олинган  хусусий акциялар ( 8600 )</t>
  </si>
  <si>
    <t>Выкупленные собственные акции ( 8600 )</t>
  </si>
  <si>
    <t>Тақсимланмаган фойда (қопланмаган зарар) ( 8700 )</t>
  </si>
  <si>
    <t>Нераспределенная прибыль (непокрытый убыток) ( 8700 )</t>
  </si>
  <si>
    <t>Мақсадли тушум ва фондлар ( 8800 )</t>
  </si>
  <si>
    <t>Целевые поступления и фонды ( 8800 )</t>
  </si>
  <si>
    <t>Келгуси давр сарфлари ва тўловлари учун резервлар ( 8900 )</t>
  </si>
  <si>
    <t>Резервы предстоящих расходов и платежей ( 8900 )</t>
  </si>
  <si>
    <t>1. бўйича Жами (стр.410+420+430+440+450+460+470)</t>
  </si>
  <si>
    <t>Итого по разделу 1(410+420+430+440+450+460+470)</t>
  </si>
  <si>
    <t xml:space="preserve">II Мажбуриятлар              </t>
  </si>
  <si>
    <t xml:space="preserve">                                       II   Обязательства  </t>
  </si>
  <si>
    <t xml:space="preserve">Узоқ муддатли мажбуриятлар, жами </t>
  </si>
  <si>
    <t>(сатр.500+510+520+530+540+550+560+570+580+590)</t>
  </si>
  <si>
    <t xml:space="preserve"> Долгосрочные обязательства,всего</t>
  </si>
  <si>
    <t>(стр.500+510+520+530+540+550+560+570+580+590)</t>
  </si>
  <si>
    <t>шу жумладан: узоқ муддатли  кредиторлик қарзлари</t>
  </si>
  <si>
    <t>(сатр.500+520+540+560+590)</t>
  </si>
  <si>
    <t>в том числе: долгосрочная кредиторская задолженность</t>
  </si>
  <si>
    <t>(стр.500+520+540+560+590)</t>
  </si>
  <si>
    <t>шундан муддати ўтган узоқ муддатли  кредиторлик қарзлари</t>
  </si>
  <si>
    <t>из нее просроченная кредиторская задолженность</t>
  </si>
  <si>
    <t>Мол етказиб берувчилар  ва буюртмачиларга узоқ муддатли қарзлар</t>
  </si>
  <si>
    <t>Долгосрочная задолженность поставщикам и подрядчикам ( 7000 )</t>
  </si>
  <si>
    <t>Ажратилган бўлинмаларга узоқ муддатли қарз (7110)</t>
  </si>
  <si>
    <t>Долгосрочная задолженность обособленным подразделениям (7110)</t>
  </si>
  <si>
    <t>Шўъба ва қарам хўжалик жамиятларга узоқ муддатли  қарз (7120)</t>
  </si>
  <si>
    <t xml:space="preserve">Долгосрочная задолженность дочерних и зависимым хозяйственным </t>
  </si>
  <si>
    <t xml:space="preserve"> обществам (7120)</t>
  </si>
  <si>
    <t xml:space="preserve">Узоқ муддатли кечиктирилган даромадлар (7210,7220,7230) </t>
  </si>
  <si>
    <t xml:space="preserve">Долгосрочные отсроченные доходы (7210,7220,7230)  </t>
  </si>
  <si>
    <t>Оралиқ ва мажбурий тўловлар бўйича узоқ муддатли кечиктирилган</t>
  </si>
  <si>
    <t xml:space="preserve">мажбуриятлар        (7240)       </t>
  </si>
  <si>
    <t xml:space="preserve">Долгосрочные отсроченные обязательства по налогам и  </t>
  </si>
  <si>
    <t>обязательным платежам (7240)</t>
  </si>
  <si>
    <t xml:space="preserve"> </t>
  </si>
  <si>
    <t xml:space="preserve">Бошқа узоқ муддатли кечиктирилган мажбуриятлар ( 7250,7290 ) </t>
  </si>
  <si>
    <t xml:space="preserve">Прочие долгосрочные отсроченныеобязательства  ( 7250,7290 )  </t>
  </si>
  <si>
    <t>Харидор ва буюртмачилардан олинган бўнаклар ( 7300)</t>
  </si>
  <si>
    <t>Авансы полученные от покупателей и заказчиков ( 7300 )</t>
  </si>
  <si>
    <t>Узоқ муддатли банк кредитлари (7810)</t>
  </si>
  <si>
    <t>Долгосрочные банковские кредиты (7810)</t>
  </si>
  <si>
    <t>Узоқ муддатли қарзлар (7820,7830,7840)</t>
  </si>
  <si>
    <t>Долгосрочные займы (7820,7830,7840)</t>
  </si>
  <si>
    <t>Бошқа узоқ муддатли  кредиторлик қарзлар (7900)</t>
  </si>
  <si>
    <t>Прочие долгосрочныекредиторские задольженност (7900)</t>
  </si>
  <si>
    <t xml:space="preserve">Жорий мажбурият, жами :(сатр 610+630+640+650+660+670+ </t>
  </si>
  <si>
    <t>680+690+700+710+720+730+740+750+760)</t>
  </si>
  <si>
    <t xml:space="preserve">Текущие обязательтва, всего </t>
  </si>
  <si>
    <t xml:space="preserve">( 610+630+640+650+660+670+680+690+700+710+720+730+740+750+760) </t>
  </si>
  <si>
    <t>шу жумладан: жорий  кредиторлик қарзлари (сатр.610+630+650+670+</t>
  </si>
  <si>
    <t>680+690+700+710+720+760)</t>
  </si>
  <si>
    <t>в том числе: текущая  кредиторская задолженность</t>
  </si>
  <si>
    <t>(610+630+640+650+660+670+680+690+700+710+720+760)</t>
  </si>
  <si>
    <t>шундан: муддати ўтган жорий  кредиторлик қарзлари</t>
  </si>
  <si>
    <t>из нее: просроченная текущая  кредиторская задолженность</t>
  </si>
  <si>
    <t>Мол етказиб берувчилар  ва буюртмачиларга  қарзлар (6000)</t>
  </si>
  <si>
    <t>Задолженность поставщикам и подрядчикам ( 6000 )</t>
  </si>
  <si>
    <t>Ажратилган бўлинмаларга  қарз (6110)</t>
  </si>
  <si>
    <t>Задолженность обособленным подразделениям (6110)</t>
  </si>
  <si>
    <t>Шўъба ва қарам хўжалик жамиятларга   қарз (6120)</t>
  </si>
  <si>
    <t xml:space="preserve">Задолженность дочерних и зависимым хозяйственным </t>
  </si>
  <si>
    <t xml:space="preserve"> обществам (6120)</t>
  </si>
  <si>
    <t xml:space="preserve">Кечиктирилган даромадлар (6210,6220,6230) </t>
  </si>
  <si>
    <t xml:space="preserve">Отсроченные доходы (6210,+6220,6230)  </t>
  </si>
  <si>
    <t>Оралиқ ва мажбурий тўловлар бўйича  кечиктирилган</t>
  </si>
  <si>
    <t xml:space="preserve">мажбуриятлар        (6240)       </t>
  </si>
  <si>
    <t xml:space="preserve">Отсроченные обязательства по налогам и  </t>
  </si>
  <si>
    <t>обязательным платежам (6240)</t>
  </si>
  <si>
    <t xml:space="preserve">Бошқа   кечиктирилган мажбуриятлар ( 6250,6290 ) </t>
  </si>
  <si>
    <t xml:space="preserve">Прочие  отсроченныеобязательства  ( 6250,6290 )  </t>
  </si>
  <si>
    <t>Олинган бўнаклар ( 6300)</t>
  </si>
  <si>
    <t>Полученные авансы  ( 6300 )</t>
  </si>
  <si>
    <t>Бюджетга тўловлар бўйича қарз (6400)</t>
  </si>
  <si>
    <t>Задолженность по платежам в бюджет (6400)</t>
  </si>
  <si>
    <t>Суғурталар бўйича қарз (6510)</t>
  </si>
  <si>
    <t>Задолженность по страхованию (6510)</t>
  </si>
  <si>
    <t>Мақсадли  давлат жамғармаларига тўловлар бўйича қарз (6520)</t>
  </si>
  <si>
    <t>Задолженность по платежам в государственные целевые фонды(6520)</t>
  </si>
  <si>
    <t>Таъсисчиларга бўлган  қарзлар (6600)</t>
  </si>
  <si>
    <t>Задолженность учредителям (6600)</t>
  </si>
  <si>
    <t>Меҳнатга ҳақ тўлаш бўйича қарз (6700)</t>
  </si>
  <si>
    <t>Задолженность по оплате труда (6700)</t>
  </si>
  <si>
    <t>Қисқа муддатли банк кредити  (6810)</t>
  </si>
  <si>
    <t>Краткосрочные банковские кредиты (6810)</t>
  </si>
  <si>
    <t>Қисқа муддатли қарзлар   (6820,6830,6840))</t>
  </si>
  <si>
    <t>Краткосрочные займы (6820,6830,6840)</t>
  </si>
  <si>
    <t>Узоқ муддатли мажбуриятларнинг жорий қисми  (6950)</t>
  </si>
  <si>
    <t>Тикущая часть долгосрочных обязателства (6950)</t>
  </si>
  <si>
    <t>Бошқа кредиторлик қарзлар (6950дан ташқари 6900)</t>
  </si>
  <si>
    <t>Прочие кредиторские задолжености (6900 кроме 6950 )</t>
  </si>
  <si>
    <t>II-БЎЛИМ бўйича ЖАМИ :  ( сатр.490+600)</t>
  </si>
  <si>
    <t>ИТОГО ПО РАЗДЕЛУ-II :        (стр.490+600)</t>
  </si>
  <si>
    <t>Баланснинг пассиви бўйича ЖАМИ (сатр.480+770)</t>
  </si>
  <si>
    <t>ВСЕГО по активу баланса (стр.480+770)</t>
  </si>
  <si>
    <t>БАЛАНСДАН ТАШҚАРИ СЧЁТЛАРДА</t>
  </si>
  <si>
    <t>ҲИСОБГА ОЛИНАДИГАН ҚИЙМАТЛИКЛАРНИНГ</t>
  </si>
  <si>
    <t>МАВЖУДЛИГИ ТЎҒРИСИДА МАЪЛУМОТ.</t>
  </si>
  <si>
    <t>СПРАВКА О НАЛИЧИИ ЦЕННОСТЕЙ,</t>
  </si>
  <si>
    <t>УЧИТЫВАЕМЫХ НА ЗАБАЛАНСОВЫХ</t>
  </si>
  <si>
    <t>СЧЕТАХ</t>
  </si>
  <si>
    <t>Қисқа муддатли ижарага олинган асосий воситалар (001)</t>
  </si>
  <si>
    <t>Основные средства, полученные по краткосрочной аренде (001)</t>
  </si>
  <si>
    <t>Маъсул сақлашга қабул қилинган товар-моддий қийматликлар (002)</t>
  </si>
  <si>
    <t>Товарно-материалные ценности, принятые на ответственное хранение</t>
  </si>
  <si>
    <t>.(002)</t>
  </si>
  <si>
    <t>Қайта ишлашга қабул қилинган материаллар (003)</t>
  </si>
  <si>
    <t>Материалы, принятые в переработку (003)</t>
  </si>
  <si>
    <t>Комиссияга қабул қилинган товарлар (004)</t>
  </si>
  <si>
    <t>Товары, принятые на комиссию (004)</t>
  </si>
  <si>
    <t>Ўрнатиш учун қабул қилинган ускуналар (005)</t>
  </si>
  <si>
    <t>Оборудование, принятое для монтажа (005)</t>
  </si>
  <si>
    <t>Қатъий ҳисобот бланкалари (006)</t>
  </si>
  <si>
    <t>Бланки строгой отчетности (006)</t>
  </si>
  <si>
    <t>Тўловга қобилиятсиз дебиторларнинг зарарга ҳисобдан чиқарилган</t>
  </si>
  <si>
    <t>қарзи (007)</t>
  </si>
  <si>
    <t>Списанная в убыток задолженность неплатежоспасобных дебиторов</t>
  </si>
  <si>
    <t>.(007)</t>
  </si>
  <si>
    <t>Олинган мажбурият ва тўловларнинг таъминоти (008)</t>
  </si>
  <si>
    <t>Обеспечение обязателств и платежей-полученные (008)</t>
  </si>
  <si>
    <t>Берилган мажбурият ва тўловларнинг таъминоти (009)</t>
  </si>
  <si>
    <t>Обеспечение обязателств и платежей-выданные (009)</t>
  </si>
  <si>
    <t>Узоқ муддатли ижара шартномасига асосан берилган асосий</t>
  </si>
  <si>
    <t>воситалар (010)</t>
  </si>
  <si>
    <t>Основные средства, сданные по договору долгосрочной аренды (010)</t>
  </si>
  <si>
    <t>Ссуда шартномаси бўйича олинган мулклар (011)</t>
  </si>
  <si>
    <t>Имущество, полученное по договору ссуды (011)</t>
  </si>
  <si>
    <t>Келгуси даврда солиқ солинадиган базадан чиқариладиган</t>
  </si>
  <si>
    <t>харажатлар (012)</t>
  </si>
  <si>
    <t>Расходы, исключаемые из налогооблагоемой базы следующих</t>
  </si>
  <si>
    <t>периодов (012)</t>
  </si>
  <si>
    <t>Вақтинчалик солиқ имтиёзлари (турлари бўйича) (013)</t>
  </si>
  <si>
    <t>Временные налоговые льготы (по видам) (013)</t>
  </si>
  <si>
    <t>Фойдаланишдаги инвентар ва хўжалик жиҳозлари (014)</t>
  </si>
  <si>
    <t>Инветарь и хозяйственные принадлежности в эксплуатации (014)</t>
  </si>
  <si>
    <t>Раҳбар_____________________________ Х.Ғаффаров</t>
  </si>
  <si>
    <t>Бош ҳисобчи_____________ К.Эрназаров</t>
  </si>
  <si>
    <t xml:space="preserve">Руководитель ___________________ </t>
  </si>
  <si>
    <t>Главный бухгалтер ________________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</si>
</sst>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#,##0_ ;[Red]\-#,##0\ "/>
    <numFmt numFmtId="182" formatCode="#,##0_р_."/>
    <numFmt numFmtId="183" formatCode="#,##0.000_ ;[Red]\-#,##0.000\ "/>
    <numFmt numFmtId="184" formatCode="#,##0.0_ ;[Red]\-#,##0.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color indexed="58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sz val="10"/>
      <color indexed="56"/>
      <name val="Arial Cyr"/>
      <family val="2"/>
    </font>
    <font>
      <sz val="10"/>
      <color indexed="10"/>
      <name val="Arial"/>
      <family val="2"/>
    </font>
    <font>
      <b/>
      <sz val="11"/>
      <color indexed="12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80" fontId="3" fillId="33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 locked="0"/>
    </xf>
    <xf numFmtId="180" fontId="3" fillId="33" borderId="12" xfId="0" applyNumberFormat="1" applyFont="1" applyFill="1" applyBorder="1" applyAlignment="1" applyProtection="1">
      <alignment horizontal="right" vertical="center"/>
      <protection locked="0"/>
    </xf>
    <xf numFmtId="180" fontId="3" fillId="33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34" borderId="10" xfId="0" applyNumberFormat="1" applyFont="1" applyFill="1" applyBorder="1" applyAlignment="1" applyProtection="1">
      <alignment horizontal="right" vertical="center"/>
      <protection/>
    </xf>
    <xf numFmtId="180" fontId="3" fillId="33" borderId="15" xfId="0" applyNumberFormat="1" applyFont="1" applyFill="1" applyBorder="1" applyAlignment="1" applyProtection="1">
      <alignment horizontal="right" vertical="center"/>
      <protection locked="0"/>
    </xf>
    <xf numFmtId="180" fontId="3" fillId="33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34" borderId="17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3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14" fontId="3" fillId="34" borderId="10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2" fillId="0" borderId="0" xfId="52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52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33" borderId="14" xfId="0" applyNumberFormat="1" applyFont="1" applyFill="1" applyBorder="1" applyAlignment="1" applyProtection="1">
      <alignment horizontal="right" vertical="center"/>
      <protection locked="0"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34" borderId="14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3" fillId="34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wrapText="1"/>
    </xf>
    <xf numFmtId="0" fontId="3" fillId="34" borderId="17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Alignment="1">
      <alignment horizontal="left" wrapText="1"/>
    </xf>
    <xf numFmtId="180" fontId="3" fillId="34" borderId="14" xfId="0" applyNumberFormat="1" applyFont="1" applyFill="1" applyBorder="1" applyAlignment="1" applyProtection="1">
      <alignment horizontal="center" vertical="center"/>
      <protection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181" fontId="3" fillId="34" borderId="10" xfId="0" applyNumberFormat="1" applyFont="1" applyFill="1" applyBorder="1" applyAlignment="1" applyProtection="1">
      <alignment horizontal="center" vertical="center"/>
      <protection/>
    </xf>
    <xf numFmtId="180" fontId="3" fillId="34" borderId="10" xfId="0" applyNumberFormat="1" applyFont="1" applyFill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vertical="center"/>
      <protection/>
    </xf>
    <xf numFmtId="184" fontId="3" fillId="33" borderId="11" xfId="0" applyNumberFormat="1" applyFont="1" applyFill="1" applyBorder="1" applyAlignment="1" applyProtection="1">
      <alignment horizontal="right" vertical="center"/>
      <protection locked="0"/>
    </xf>
    <xf numFmtId="184" fontId="3" fillId="33" borderId="15" xfId="0" applyNumberFormat="1" applyFont="1" applyFill="1" applyBorder="1" applyAlignment="1" applyProtection="1">
      <alignment horizontal="right" vertical="center"/>
      <protection locked="0"/>
    </xf>
    <xf numFmtId="181" fontId="3" fillId="33" borderId="12" xfId="0" applyNumberFormat="1" applyFont="1" applyFill="1" applyBorder="1" applyAlignment="1" applyProtection="1">
      <alignment horizontal="right" vertical="center"/>
      <protection locked="0"/>
    </xf>
    <xf numFmtId="181" fontId="3" fillId="33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19" xfId="52" applyFont="1" applyBorder="1" applyAlignment="1">
      <alignment horizontal="left" vertical="center" wrapText="1"/>
      <protection/>
    </xf>
    <xf numFmtId="0" fontId="3" fillId="34" borderId="17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3" fillId="0" borderId="19" xfId="52" applyFont="1" applyBorder="1" applyAlignment="1">
      <alignment horizontal="right" vertical="center"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9" xfId="52" applyFont="1" applyBorder="1" applyAlignment="1">
      <alignment horizontal="right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36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5" fillId="0" borderId="20" xfId="0" applyNumberFormat="1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left" indent="1"/>
    </xf>
    <xf numFmtId="0" fontId="0" fillId="0" borderId="21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24" fillId="0" borderId="14" xfId="0" applyNumberFormat="1" applyFont="1" applyFill="1" applyBorder="1" applyAlignment="1">
      <alignment horizontal="center"/>
    </xf>
    <xf numFmtId="0" fontId="24" fillId="0" borderId="13" xfId="0" applyFont="1" applyBorder="1" applyAlignment="1">
      <alignment/>
    </xf>
    <xf numFmtId="49" fontId="24" fillId="0" borderId="13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4" fillId="0" borderId="13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3" fontId="26" fillId="0" borderId="14" xfId="0" applyNumberFormat="1" applyFont="1" applyBorder="1" applyAlignment="1">
      <alignment horizontal="center"/>
    </xf>
    <xf numFmtId="3" fontId="26" fillId="0" borderId="14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24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5" fillId="0" borderId="20" xfId="0" applyFont="1" applyBorder="1" applyAlignment="1">
      <alignment/>
    </xf>
    <xf numFmtId="49" fontId="26" fillId="0" borderId="16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/>
    </xf>
    <xf numFmtId="3" fontId="26" fillId="0" borderId="20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4" fillId="0" borderId="16" xfId="0" applyFont="1" applyBorder="1" applyAlignment="1">
      <alignment/>
    </xf>
    <xf numFmtId="3" fontId="24" fillId="0" borderId="20" xfId="0" applyNumberFormat="1" applyFont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5" fillId="0" borderId="1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/>
    </xf>
    <xf numFmtId="0" fontId="5" fillId="0" borderId="13" xfId="0" applyFont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ist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.37890625" style="29" customWidth="1"/>
    <col min="2" max="2" width="32.00390625" style="29" bestFit="1" customWidth="1"/>
    <col min="3" max="3" width="9.125" style="29" customWidth="1"/>
    <col min="4" max="4" width="3.875" style="29" bestFit="1" customWidth="1"/>
    <col min="5" max="5" width="9.125" style="29" customWidth="1"/>
    <col min="6" max="6" width="9.375" style="29" customWidth="1"/>
    <col min="7" max="7" width="37.625" style="29" customWidth="1"/>
    <col min="8" max="8" width="18.875" style="29" bestFit="1" customWidth="1"/>
    <col min="9" max="9" width="18.25390625" style="31" customWidth="1"/>
    <col min="10" max="16384" width="9.125" style="29" customWidth="1"/>
  </cols>
  <sheetData>
    <row r="1" spans="1:9" ht="12.75">
      <c r="A1" s="28" t="s">
        <v>82</v>
      </c>
      <c r="B1" s="63"/>
      <c r="C1" s="63"/>
      <c r="D1" s="63"/>
      <c r="E1" s="63"/>
      <c r="F1" s="63"/>
      <c r="G1" s="63"/>
      <c r="H1" s="63"/>
      <c r="I1" s="63"/>
    </row>
    <row r="2" spans="1:9" ht="48.75" customHeight="1">
      <c r="A2" s="30"/>
      <c r="B2" s="71" t="s">
        <v>107</v>
      </c>
      <c r="C2" s="71"/>
      <c r="D2" s="71"/>
      <c r="E2" s="71"/>
      <c r="F2" s="71"/>
      <c r="G2" s="71"/>
      <c r="H2" s="71"/>
      <c r="I2" s="71"/>
    </row>
    <row r="3" spans="1:9" ht="24" customHeight="1">
      <c r="A3" s="30"/>
      <c r="B3" s="70" t="s">
        <v>106</v>
      </c>
      <c r="C3" s="70"/>
      <c r="D3" s="70"/>
      <c r="E3" s="70"/>
      <c r="F3" s="70"/>
      <c r="G3" s="70"/>
      <c r="H3" s="70"/>
      <c r="I3" s="70"/>
    </row>
    <row r="4" spans="1:9" ht="24" customHeight="1">
      <c r="A4" s="30"/>
      <c r="B4" s="63"/>
      <c r="C4" s="63"/>
      <c r="D4" s="63"/>
      <c r="E4" s="63"/>
      <c r="F4" s="63"/>
      <c r="G4" s="63"/>
      <c r="H4" s="63"/>
      <c r="I4" s="63"/>
    </row>
    <row r="5" spans="1:9" ht="24" customHeight="1">
      <c r="A5" s="30"/>
      <c r="B5" s="10" t="s">
        <v>102</v>
      </c>
      <c r="C5" s="12">
        <v>2018</v>
      </c>
      <c r="D5" s="13" t="s">
        <v>0</v>
      </c>
      <c r="E5" s="12">
        <v>3</v>
      </c>
      <c r="F5" s="65" t="s">
        <v>62</v>
      </c>
      <c r="G5" s="65"/>
      <c r="H5" s="66"/>
      <c r="I5" s="27" t="s">
        <v>103</v>
      </c>
    </row>
    <row r="6" spans="1:9" ht="24" customHeight="1">
      <c r="A6" s="30"/>
      <c r="B6" s="68" t="s">
        <v>61</v>
      </c>
      <c r="C6" s="68"/>
      <c r="D6" s="68"/>
      <c r="E6" s="68"/>
      <c r="F6" s="68"/>
      <c r="G6" s="68"/>
      <c r="H6" s="69"/>
      <c r="I6" s="23" t="s">
        <v>104</v>
      </c>
    </row>
    <row r="7" spans="1:9" ht="24" customHeight="1">
      <c r="A7" s="30"/>
      <c r="B7" s="64"/>
      <c r="C7" s="64"/>
      <c r="D7" s="64"/>
      <c r="E7" s="64"/>
      <c r="F7" s="64"/>
      <c r="G7" s="64"/>
      <c r="H7" s="64"/>
      <c r="I7" s="64"/>
    </row>
    <row r="8" spans="1:9" ht="24" customHeight="1">
      <c r="A8" s="30"/>
      <c r="B8" s="11" t="s">
        <v>78</v>
      </c>
      <c r="C8" s="67" t="s">
        <v>139</v>
      </c>
      <c r="D8" s="67"/>
      <c r="E8" s="67"/>
      <c r="F8" s="67"/>
      <c r="G8" s="67"/>
      <c r="H8" s="14" t="s">
        <v>64</v>
      </c>
      <c r="I8" s="24">
        <v>5581964</v>
      </c>
    </row>
    <row r="9" spans="1:9" ht="24" customHeight="1">
      <c r="A9" s="30"/>
      <c r="B9" s="64"/>
      <c r="C9" s="64"/>
      <c r="D9" s="64"/>
      <c r="E9" s="64"/>
      <c r="F9" s="64"/>
      <c r="G9" s="64"/>
      <c r="H9" s="64"/>
      <c r="I9" s="64"/>
    </row>
    <row r="10" spans="1:9" ht="24" customHeight="1">
      <c r="A10" s="30"/>
      <c r="B10" s="11" t="s">
        <v>1</v>
      </c>
      <c r="C10" s="67" t="s">
        <v>140</v>
      </c>
      <c r="D10" s="67"/>
      <c r="E10" s="67"/>
      <c r="F10" s="67"/>
      <c r="G10" s="67"/>
      <c r="H10" s="10" t="s">
        <v>65</v>
      </c>
      <c r="I10" s="25">
        <v>19211</v>
      </c>
    </row>
    <row r="11" spans="1:9" ht="24" customHeight="1">
      <c r="A11" s="30"/>
      <c r="B11" s="64"/>
      <c r="C11" s="64"/>
      <c r="D11" s="64"/>
      <c r="E11" s="64"/>
      <c r="F11" s="64"/>
      <c r="G11" s="64"/>
      <c r="H11" s="64"/>
      <c r="I11" s="64"/>
    </row>
    <row r="12" spans="1:9" ht="24" customHeight="1">
      <c r="A12" s="30"/>
      <c r="B12" s="11" t="s">
        <v>80</v>
      </c>
      <c r="C12" s="67"/>
      <c r="D12" s="67"/>
      <c r="E12" s="67"/>
      <c r="F12" s="67"/>
      <c r="G12" s="67"/>
      <c r="H12" s="14" t="s">
        <v>66</v>
      </c>
      <c r="I12" s="25">
        <v>1150</v>
      </c>
    </row>
    <row r="13" spans="1:9" ht="24" customHeight="1">
      <c r="A13" s="30"/>
      <c r="B13" s="64"/>
      <c r="C13" s="64"/>
      <c r="D13" s="64"/>
      <c r="E13" s="64"/>
      <c r="F13" s="64"/>
      <c r="G13" s="64"/>
      <c r="H13" s="64"/>
      <c r="I13" s="64"/>
    </row>
    <row r="14" spans="1:9" ht="24" customHeight="1">
      <c r="A14" s="30"/>
      <c r="B14" s="11" t="s">
        <v>79</v>
      </c>
      <c r="C14" s="67" t="s">
        <v>141</v>
      </c>
      <c r="D14" s="67"/>
      <c r="E14" s="67"/>
      <c r="F14" s="67"/>
      <c r="G14" s="67"/>
      <c r="H14" s="14" t="s">
        <v>67</v>
      </c>
      <c r="I14" s="25">
        <v>144</v>
      </c>
    </row>
    <row r="15" spans="1:9" ht="24" customHeight="1">
      <c r="A15" s="30"/>
      <c r="B15" s="64"/>
      <c r="C15" s="64"/>
      <c r="D15" s="64"/>
      <c r="E15" s="64"/>
      <c r="F15" s="64"/>
      <c r="G15" s="64"/>
      <c r="H15" s="64"/>
      <c r="I15" s="64"/>
    </row>
    <row r="16" spans="1:9" ht="24" customHeight="1">
      <c r="A16" s="30"/>
      <c r="B16" s="11" t="s">
        <v>73</v>
      </c>
      <c r="C16" s="67" t="s">
        <v>142</v>
      </c>
      <c r="D16" s="67"/>
      <c r="E16" s="67"/>
      <c r="F16" s="67"/>
      <c r="G16" s="67"/>
      <c r="H16" s="14" t="s">
        <v>81</v>
      </c>
      <c r="I16" s="25">
        <v>8114</v>
      </c>
    </row>
    <row r="17" spans="1:9" ht="24" customHeight="1">
      <c r="A17" s="30"/>
      <c r="B17" s="64"/>
      <c r="C17" s="64"/>
      <c r="D17" s="64"/>
      <c r="E17" s="64"/>
      <c r="F17" s="64"/>
      <c r="G17" s="64"/>
      <c r="H17" s="64"/>
      <c r="I17" s="64"/>
    </row>
    <row r="18" spans="1:9" ht="24" customHeight="1">
      <c r="A18" s="30"/>
      <c r="B18" s="65" t="s">
        <v>2</v>
      </c>
      <c r="C18" s="65"/>
      <c r="D18" s="65"/>
      <c r="E18" s="65"/>
      <c r="F18" s="65"/>
      <c r="G18" s="65"/>
      <c r="H18" s="14" t="s">
        <v>68</v>
      </c>
      <c r="I18" s="25">
        <v>200426279</v>
      </c>
    </row>
    <row r="19" spans="1:9" ht="24" customHeight="1">
      <c r="A19" s="30"/>
      <c r="B19" s="64"/>
      <c r="C19" s="64"/>
      <c r="D19" s="64"/>
      <c r="E19" s="64"/>
      <c r="F19" s="64"/>
      <c r="G19" s="64"/>
      <c r="H19" s="64"/>
      <c r="I19" s="64"/>
    </row>
    <row r="20" spans="1:9" ht="24" customHeight="1">
      <c r="A20" s="30"/>
      <c r="B20" s="11" t="s">
        <v>74</v>
      </c>
      <c r="C20" s="67" t="s">
        <v>143</v>
      </c>
      <c r="D20" s="67"/>
      <c r="E20" s="67"/>
      <c r="F20" s="67"/>
      <c r="G20" s="67"/>
      <c r="H20" s="14" t="s">
        <v>69</v>
      </c>
      <c r="I20" s="25">
        <v>1733204833</v>
      </c>
    </row>
    <row r="21" spans="1:9" ht="24" customHeight="1">
      <c r="A21" s="30"/>
      <c r="B21" s="64"/>
      <c r="C21" s="64"/>
      <c r="D21" s="64"/>
      <c r="E21" s="64"/>
      <c r="F21" s="64"/>
      <c r="G21" s="64"/>
      <c r="H21" s="64"/>
      <c r="I21" s="64"/>
    </row>
    <row r="22" spans="1:9" ht="24" customHeight="1">
      <c r="A22" s="30"/>
      <c r="B22" s="11" t="s">
        <v>105</v>
      </c>
      <c r="C22" s="67" t="s">
        <v>144</v>
      </c>
      <c r="D22" s="67"/>
      <c r="E22" s="67"/>
      <c r="F22" s="67"/>
      <c r="G22" s="67"/>
      <c r="H22" s="14" t="s">
        <v>70</v>
      </c>
      <c r="I22" s="26"/>
    </row>
    <row r="23" spans="1:9" ht="24" customHeight="1">
      <c r="A23" s="30"/>
      <c r="B23" s="64"/>
      <c r="C23" s="64"/>
      <c r="D23" s="64"/>
      <c r="E23" s="64"/>
      <c r="F23" s="64"/>
      <c r="G23" s="64"/>
      <c r="H23" s="64"/>
      <c r="I23" s="64"/>
    </row>
    <row r="24" spans="1:9" ht="24" customHeight="1">
      <c r="A24" s="30"/>
      <c r="B24" s="65" t="s">
        <v>63</v>
      </c>
      <c r="C24" s="65"/>
      <c r="D24" s="65"/>
      <c r="E24" s="65"/>
      <c r="F24" s="65"/>
      <c r="G24" s="65"/>
      <c r="H24" s="10" t="s">
        <v>71</v>
      </c>
      <c r="I24" s="26"/>
    </row>
    <row r="25" spans="1:9" ht="24" customHeight="1">
      <c r="A25" s="30"/>
      <c r="B25" s="64"/>
      <c r="C25" s="64"/>
      <c r="D25" s="64"/>
      <c r="E25" s="64"/>
      <c r="F25" s="64"/>
      <c r="G25" s="64"/>
      <c r="H25" s="64"/>
      <c r="I25" s="64"/>
    </row>
    <row r="26" spans="1:9" ht="24" customHeight="1">
      <c r="A26" s="30"/>
      <c r="B26" s="71" t="s">
        <v>72</v>
      </c>
      <c r="C26" s="71"/>
      <c r="D26" s="71"/>
      <c r="E26" s="71"/>
      <c r="F26" s="71"/>
      <c r="G26" s="71"/>
      <c r="H26" s="72"/>
      <c r="I26" s="26"/>
    </row>
    <row r="27" ht="24" customHeight="1"/>
  </sheetData>
  <sheetProtection/>
  <mergeCells count="26">
    <mergeCell ref="B15:I15"/>
    <mergeCell ref="B13:I13"/>
    <mergeCell ref="B23:I23"/>
    <mergeCell ref="B21:I21"/>
    <mergeCell ref="B19:I19"/>
    <mergeCell ref="B17:I17"/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0">
      <selection activeCell="I27" sqref="I27"/>
    </sheetView>
  </sheetViews>
  <sheetFormatPr defaultColWidth="9.00390625" defaultRowHeight="12.75"/>
  <cols>
    <col min="1" max="1" width="0.875" style="33" customWidth="1"/>
    <col min="2" max="2" width="52.00390625" style="33" customWidth="1"/>
    <col min="3" max="3" width="6.625" style="33" bestFit="1" customWidth="1"/>
    <col min="4" max="7" width="15.00390625" style="33" customWidth="1"/>
    <col min="8" max="8" width="0.875" style="33" customWidth="1"/>
    <col min="9" max="9" width="17.00390625" style="33" customWidth="1"/>
    <col min="10" max="10" width="12.00390625" style="33" customWidth="1"/>
    <col min="11" max="11" width="16.625" style="33" bestFit="1" customWidth="1"/>
    <col min="12" max="16384" width="9.125" style="33" customWidth="1"/>
  </cols>
  <sheetData>
    <row r="1" spans="1:7" ht="12.75">
      <c r="A1" s="32" t="s">
        <v>136</v>
      </c>
      <c r="B1" s="78"/>
      <c r="C1" s="78"/>
      <c r="D1" s="78"/>
      <c r="E1" s="78"/>
      <c r="F1" s="78"/>
      <c r="G1" s="78"/>
    </row>
    <row r="2" spans="2:7" ht="19.5" customHeight="1">
      <c r="B2" s="79" t="s">
        <v>106</v>
      </c>
      <c r="C2" s="79"/>
      <c r="D2" s="79"/>
      <c r="E2" s="79"/>
      <c r="F2" s="79"/>
      <c r="G2" s="79"/>
    </row>
    <row r="3" spans="2:7" s="34" customFormat="1" ht="27" customHeight="1">
      <c r="B3" s="81" t="s">
        <v>3</v>
      </c>
      <c r="C3" s="80" t="s">
        <v>83</v>
      </c>
      <c r="D3" s="80" t="s">
        <v>84</v>
      </c>
      <c r="E3" s="80"/>
      <c r="F3" s="80" t="s">
        <v>4</v>
      </c>
      <c r="G3" s="80"/>
    </row>
    <row r="4" spans="2:7" s="34" customFormat="1" ht="31.5" customHeight="1">
      <c r="B4" s="82"/>
      <c r="C4" s="80"/>
      <c r="D4" s="35" t="s">
        <v>85</v>
      </c>
      <c r="E4" s="35" t="s">
        <v>86</v>
      </c>
      <c r="F4" s="35" t="s">
        <v>85</v>
      </c>
      <c r="G4" s="35" t="s">
        <v>86</v>
      </c>
    </row>
    <row r="5" spans="2:7" ht="12.75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</row>
    <row r="6" spans="2:11" ht="30" customHeight="1">
      <c r="B6" s="37" t="s">
        <v>113</v>
      </c>
      <c r="C6" s="38" t="s">
        <v>5</v>
      </c>
      <c r="D6" s="39">
        <v>14896679</v>
      </c>
      <c r="E6" s="40" t="s">
        <v>6</v>
      </c>
      <c r="F6" s="39">
        <v>23735748</v>
      </c>
      <c r="G6" s="40" t="s">
        <v>6</v>
      </c>
      <c r="I6" s="57">
        <v>23735748092</v>
      </c>
      <c r="K6" s="57"/>
    </row>
    <row r="7" spans="2:10" ht="25.5">
      <c r="B7" s="37" t="s">
        <v>114</v>
      </c>
      <c r="C7" s="38" t="s">
        <v>7</v>
      </c>
      <c r="D7" s="40"/>
      <c r="E7" s="39">
        <v>12577925</v>
      </c>
      <c r="F7" s="40" t="s">
        <v>6</v>
      </c>
      <c r="G7" s="39">
        <v>19343899</v>
      </c>
      <c r="J7" s="33">
        <v>19343899499</v>
      </c>
    </row>
    <row r="8" spans="2:9" ht="25.5">
      <c r="B8" s="37" t="s">
        <v>87</v>
      </c>
      <c r="C8" s="38" t="s">
        <v>8</v>
      </c>
      <c r="D8" s="41">
        <f>+D6-E7</f>
        <v>2318754</v>
      </c>
      <c r="E8" s="41"/>
      <c r="F8" s="41">
        <f>+F6-G7</f>
        <v>4391849</v>
      </c>
      <c r="G8" s="41">
        <v>0</v>
      </c>
      <c r="I8" s="57">
        <f>+I6-J7</f>
        <v>4391848593</v>
      </c>
    </row>
    <row r="9" spans="2:10" ht="25.5">
      <c r="B9" s="37" t="s">
        <v>115</v>
      </c>
      <c r="C9" s="38" t="s">
        <v>9</v>
      </c>
      <c r="D9" s="40" t="s">
        <v>6</v>
      </c>
      <c r="E9" s="41">
        <f>SUM(E10:E13)</f>
        <v>2015597</v>
      </c>
      <c r="F9" s="40" t="s">
        <v>6</v>
      </c>
      <c r="G9" s="41">
        <f>SUM(G10:G13)</f>
        <v>2168868</v>
      </c>
      <c r="J9" s="33">
        <f>SUM(J10:J12)</f>
        <v>2168868613</v>
      </c>
    </row>
    <row r="10" spans="2:10" ht="12.75">
      <c r="B10" s="37" t="s">
        <v>108</v>
      </c>
      <c r="C10" s="38" t="s">
        <v>10</v>
      </c>
      <c r="D10" s="42" t="s">
        <v>6</v>
      </c>
      <c r="E10" s="43">
        <v>28869</v>
      </c>
      <c r="F10" s="42" t="s">
        <v>6</v>
      </c>
      <c r="G10" s="43">
        <v>53735</v>
      </c>
      <c r="I10" s="57"/>
      <c r="J10" s="33">
        <v>53735285</v>
      </c>
    </row>
    <row r="11" spans="2:10" ht="12.75">
      <c r="B11" s="37" t="s">
        <v>11</v>
      </c>
      <c r="C11" s="38" t="s">
        <v>12</v>
      </c>
      <c r="D11" s="42" t="s">
        <v>6</v>
      </c>
      <c r="E11" s="43">
        <v>361738</v>
      </c>
      <c r="F11" s="42" t="s">
        <v>6</v>
      </c>
      <c r="G11" s="43">
        <v>437153</v>
      </c>
      <c r="J11" s="33">
        <v>437153364</v>
      </c>
    </row>
    <row r="12" spans="2:10" ht="12.75">
      <c r="B12" s="37" t="s">
        <v>109</v>
      </c>
      <c r="C12" s="38" t="s">
        <v>13</v>
      </c>
      <c r="D12" s="42" t="s">
        <v>6</v>
      </c>
      <c r="E12" s="43">
        <v>1624990</v>
      </c>
      <c r="F12" s="42" t="s">
        <v>6</v>
      </c>
      <c r="G12" s="43">
        <v>1677980</v>
      </c>
      <c r="J12" s="33">
        <v>1677979964</v>
      </c>
    </row>
    <row r="13" spans="2:7" ht="25.5">
      <c r="B13" s="37" t="s">
        <v>88</v>
      </c>
      <c r="C13" s="38" t="s">
        <v>14</v>
      </c>
      <c r="D13" s="40" t="s">
        <v>6</v>
      </c>
      <c r="E13" s="39">
        <v>0</v>
      </c>
      <c r="F13" s="40" t="s">
        <v>6</v>
      </c>
      <c r="G13" s="39">
        <v>0</v>
      </c>
    </row>
    <row r="14" spans="2:9" ht="12.75">
      <c r="B14" s="37" t="s">
        <v>110</v>
      </c>
      <c r="C14" s="38" t="s">
        <v>15</v>
      </c>
      <c r="D14" s="43">
        <v>3306</v>
      </c>
      <c r="E14" s="42" t="s">
        <v>6</v>
      </c>
      <c r="F14" s="43">
        <v>63798</v>
      </c>
      <c r="G14" s="42" t="s">
        <v>6</v>
      </c>
      <c r="I14" s="57">
        <v>63798127</v>
      </c>
    </row>
    <row r="15" spans="2:9" ht="25.5">
      <c r="B15" s="37" t="s">
        <v>116</v>
      </c>
      <c r="C15" s="38" t="s">
        <v>16</v>
      </c>
      <c r="D15" s="41">
        <f>+D8-E9+D14</f>
        <v>306463</v>
      </c>
      <c r="E15" s="41">
        <v>0</v>
      </c>
      <c r="F15" s="41">
        <f>+F8-G9+F14</f>
        <v>2286779</v>
      </c>
      <c r="G15" s="41">
        <v>0</v>
      </c>
      <c r="I15" s="57">
        <f>+I8-J9+I14</f>
        <v>2286778107</v>
      </c>
    </row>
    <row r="16" spans="2:7" ht="25.5">
      <c r="B16" s="37" t="s">
        <v>89</v>
      </c>
      <c r="C16" s="38" t="s">
        <v>17</v>
      </c>
      <c r="D16" s="41">
        <f>SUM(D17:D21)</f>
        <v>5450</v>
      </c>
      <c r="E16" s="40" t="s">
        <v>6</v>
      </c>
      <c r="F16" s="41">
        <f>SUM(F17:F21)</f>
        <v>19634</v>
      </c>
      <c r="G16" s="40" t="s">
        <v>6</v>
      </c>
    </row>
    <row r="17" spans="2:9" ht="12.75">
      <c r="B17" s="37" t="s">
        <v>111</v>
      </c>
      <c r="C17" s="38" t="s">
        <v>18</v>
      </c>
      <c r="D17" s="43">
        <v>5450</v>
      </c>
      <c r="E17" s="42" t="s">
        <v>6</v>
      </c>
      <c r="F17" s="43">
        <v>19634</v>
      </c>
      <c r="G17" s="42" t="s">
        <v>6</v>
      </c>
      <c r="I17" s="33">
        <v>19634469</v>
      </c>
    </row>
    <row r="18" spans="2:7" ht="12.75">
      <c r="B18" s="37" t="s">
        <v>112</v>
      </c>
      <c r="C18" s="38" t="s">
        <v>19</v>
      </c>
      <c r="D18" s="43">
        <v>0</v>
      </c>
      <c r="E18" s="42" t="s">
        <v>6</v>
      </c>
      <c r="F18" s="43">
        <v>0</v>
      </c>
      <c r="G18" s="42" t="s">
        <v>6</v>
      </c>
    </row>
    <row r="19" spans="2:7" ht="12.75">
      <c r="B19" s="37" t="s">
        <v>75</v>
      </c>
      <c r="C19" s="38" t="s">
        <v>20</v>
      </c>
      <c r="D19" s="43">
        <v>0</v>
      </c>
      <c r="E19" s="42" t="s">
        <v>6</v>
      </c>
      <c r="F19" s="43">
        <v>0</v>
      </c>
      <c r="G19" s="42" t="s">
        <v>6</v>
      </c>
    </row>
    <row r="20" spans="2:7" ht="12.75">
      <c r="B20" s="37" t="s">
        <v>21</v>
      </c>
      <c r="C20" s="38" t="s">
        <v>22</v>
      </c>
      <c r="D20" s="43">
        <v>0</v>
      </c>
      <c r="E20" s="42" t="s">
        <v>6</v>
      </c>
      <c r="F20" s="43">
        <v>0</v>
      </c>
      <c r="G20" s="42" t="s">
        <v>6</v>
      </c>
    </row>
    <row r="21" spans="2:7" ht="12.75">
      <c r="B21" s="37" t="s">
        <v>23</v>
      </c>
      <c r="C21" s="38" t="s">
        <v>24</v>
      </c>
      <c r="D21" s="43"/>
      <c r="E21" s="42" t="s">
        <v>6</v>
      </c>
      <c r="F21" s="43">
        <v>0</v>
      </c>
      <c r="G21" s="42" t="s">
        <v>6</v>
      </c>
    </row>
    <row r="22" spans="2:7" ht="25.5">
      <c r="B22" s="37" t="s">
        <v>90</v>
      </c>
      <c r="C22" s="38" t="s">
        <v>25</v>
      </c>
      <c r="D22" s="40" t="s">
        <v>6</v>
      </c>
      <c r="E22" s="41">
        <f>SUM(E23:E26)</f>
        <v>246533</v>
      </c>
      <c r="F22" s="40" t="s">
        <v>6</v>
      </c>
      <c r="G22" s="41">
        <f>SUM(G23:G26)</f>
        <v>2236998</v>
      </c>
    </row>
    <row r="23" spans="2:10" ht="12.75">
      <c r="B23" s="37" t="s">
        <v>26</v>
      </c>
      <c r="C23" s="38" t="s">
        <v>27</v>
      </c>
      <c r="D23" s="42"/>
      <c r="E23" s="43">
        <v>246533</v>
      </c>
      <c r="F23" s="42"/>
      <c r="G23" s="43">
        <v>2236998</v>
      </c>
      <c r="J23" s="33">
        <v>2236998044</v>
      </c>
    </row>
    <row r="24" spans="2:7" ht="12.75">
      <c r="B24" s="37" t="s">
        <v>91</v>
      </c>
      <c r="C24" s="38" t="s">
        <v>28</v>
      </c>
      <c r="D24" s="40" t="s">
        <v>6</v>
      </c>
      <c r="E24" s="39"/>
      <c r="F24" s="40" t="s">
        <v>6</v>
      </c>
      <c r="G24" s="39">
        <v>0</v>
      </c>
    </row>
    <row r="25" spans="2:7" ht="12.75">
      <c r="B25" s="37" t="s">
        <v>29</v>
      </c>
      <c r="C25" s="38" t="s">
        <v>30</v>
      </c>
      <c r="D25" s="42" t="s">
        <v>6</v>
      </c>
      <c r="E25" s="43"/>
      <c r="F25" s="42" t="s">
        <v>6</v>
      </c>
      <c r="G25" s="43">
        <v>0</v>
      </c>
    </row>
    <row r="26" spans="2:7" ht="12.75">
      <c r="B26" s="37" t="s">
        <v>31</v>
      </c>
      <c r="C26" s="38" t="s">
        <v>32</v>
      </c>
      <c r="D26" s="42" t="s">
        <v>6</v>
      </c>
      <c r="E26" s="43"/>
      <c r="F26" s="42" t="s">
        <v>6</v>
      </c>
      <c r="G26" s="43">
        <v>0</v>
      </c>
    </row>
    <row r="27" spans="2:9" ht="25.5">
      <c r="B27" s="37" t="s">
        <v>92</v>
      </c>
      <c r="C27" s="38" t="s">
        <v>33</v>
      </c>
      <c r="D27" s="52">
        <f>+D15+D16-E22</f>
        <v>65380</v>
      </c>
      <c r="E27" s="52">
        <v>0</v>
      </c>
      <c r="F27" s="52">
        <f>+F15+F16-G22</f>
        <v>69415</v>
      </c>
      <c r="G27" s="52">
        <v>0</v>
      </c>
      <c r="I27" s="57">
        <f>+I15+I17-J23</f>
        <v>69414532</v>
      </c>
    </row>
    <row r="28" spans="2:7" ht="12.75">
      <c r="B28" s="37" t="s">
        <v>34</v>
      </c>
      <c r="C28" s="38" t="s">
        <v>35</v>
      </c>
      <c r="D28" s="56"/>
      <c r="E28" s="56"/>
      <c r="F28" s="56"/>
      <c r="G28" s="56"/>
    </row>
    <row r="29" spans="2:10" ht="25.5">
      <c r="B29" s="37" t="s">
        <v>117</v>
      </c>
      <c r="C29" s="38" t="s">
        <v>36</v>
      </c>
      <c r="D29" s="52">
        <f>+D27</f>
        <v>65380</v>
      </c>
      <c r="E29" s="52">
        <v>0</v>
      </c>
      <c r="F29" s="52">
        <f>+F27</f>
        <v>69415</v>
      </c>
      <c r="G29" s="52">
        <v>0</v>
      </c>
      <c r="J29" s="57"/>
    </row>
    <row r="30" spans="2:10" ht="12.75">
      <c r="B30" s="37" t="s">
        <v>76</v>
      </c>
      <c r="C30" s="38" t="s">
        <v>37</v>
      </c>
      <c r="D30" s="42" t="s">
        <v>6</v>
      </c>
      <c r="E30" s="53">
        <v>8353</v>
      </c>
      <c r="F30" s="42" t="s">
        <v>6</v>
      </c>
      <c r="G30" s="53">
        <f>+F29*14.5/100</f>
        <v>10065.175</v>
      </c>
      <c r="J30" s="33">
        <f>+I27*14.5/100</f>
        <v>10065107.14</v>
      </c>
    </row>
    <row r="31" spans="2:7" ht="25.5">
      <c r="B31" s="37" t="s">
        <v>118</v>
      </c>
      <c r="C31" s="38" t="s">
        <v>38</v>
      </c>
      <c r="D31" s="42" t="s">
        <v>6</v>
      </c>
      <c r="E31" s="53">
        <v>4126</v>
      </c>
      <c r="F31" s="42" t="s">
        <v>6</v>
      </c>
      <c r="G31" s="53">
        <v>0</v>
      </c>
    </row>
    <row r="32" spans="2:12" ht="25.5">
      <c r="B32" s="44" t="s">
        <v>119</v>
      </c>
      <c r="C32" s="38" t="s">
        <v>39</v>
      </c>
      <c r="D32" s="54">
        <f>+D29-E30-E31</f>
        <v>52901</v>
      </c>
      <c r="E32" s="55">
        <v>0</v>
      </c>
      <c r="F32" s="54">
        <f>+F29-G30-G31</f>
        <v>59349.825</v>
      </c>
      <c r="G32" s="55">
        <v>0</v>
      </c>
      <c r="I32" s="58">
        <f>+I27-J30</f>
        <v>59349424.86</v>
      </c>
      <c r="K32" s="58"/>
      <c r="L32" s="58"/>
    </row>
    <row r="33" ht="12.75">
      <c r="C33" s="45" t="s">
        <v>104</v>
      </c>
    </row>
    <row r="34" spans="2:7" ht="12.75">
      <c r="B34" s="73" t="s">
        <v>145</v>
      </c>
      <c r="C34" s="73"/>
      <c r="D34" s="73"/>
      <c r="E34" s="73"/>
      <c r="F34" s="73"/>
      <c r="G34" s="73"/>
    </row>
    <row r="35" spans="2:7" ht="12.75">
      <c r="B35" s="77" t="s">
        <v>147</v>
      </c>
      <c r="C35" s="77"/>
      <c r="D35" s="77"/>
      <c r="E35" s="77"/>
      <c r="F35" s="77"/>
      <c r="G35" s="77"/>
    </row>
    <row r="36" spans="2:7" ht="12.75">
      <c r="B36" s="74" t="s">
        <v>146</v>
      </c>
      <c r="C36" s="74"/>
      <c r="D36" s="74"/>
      <c r="E36" s="74"/>
      <c r="F36" s="74"/>
      <c r="G36" s="74"/>
    </row>
    <row r="37" spans="2:7" ht="12.75">
      <c r="B37" s="75" t="s">
        <v>148</v>
      </c>
      <c r="C37" s="76"/>
      <c r="D37" s="76"/>
      <c r="E37" s="76"/>
      <c r="F37" s="76"/>
      <c r="G37" s="76"/>
    </row>
  </sheetData>
  <sheetProtection/>
  <mergeCells count="10">
    <mergeCell ref="B34:G34"/>
    <mergeCell ref="B36:G36"/>
    <mergeCell ref="B37:G37"/>
    <mergeCell ref="B35:G35"/>
    <mergeCell ref="B1:G1"/>
    <mergeCell ref="B2:G2"/>
    <mergeCell ref="D3:E3"/>
    <mergeCell ref="F3:G3"/>
    <mergeCell ref="C3:C4"/>
    <mergeCell ref="B3:B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8" r:id="rId1"/>
  <ignoredErrors>
    <ignoredError sqref="G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8" zoomScaleNormal="98" zoomScalePageLayoutView="0" workbookViewId="0" topLeftCell="A4">
      <selection activeCell="E5" sqref="E5"/>
    </sheetView>
  </sheetViews>
  <sheetFormatPr defaultColWidth="9.00390625" defaultRowHeight="12.75"/>
  <cols>
    <col min="1" max="1" width="2.125" style="15" customWidth="1"/>
    <col min="2" max="2" width="67.125" style="15" customWidth="1"/>
    <col min="3" max="3" width="7.25390625" style="15" bestFit="1" customWidth="1"/>
    <col min="4" max="5" width="17.75390625" style="15" customWidth="1"/>
    <col min="6" max="6" width="0.875" style="15" customWidth="1"/>
    <col min="7" max="7" width="11.00390625" style="15" bestFit="1" customWidth="1"/>
    <col min="8" max="8" width="9.75390625" style="15" bestFit="1" customWidth="1"/>
    <col min="9" max="16384" width="9.125" style="15" customWidth="1"/>
  </cols>
  <sheetData>
    <row r="1" ht="12.75">
      <c r="A1" s="22" t="s">
        <v>137</v>
      </c>
    </row>
    <row r="2" spans="2:5" ht="12.75">
      <c r="B2" s="83" t="s">
        <v>40</v>
      </c>
      <c r="C2" s="83"/>
      <c r="D2" s="83"/>
      <c r="E2" s="83"/>
    </row>
    <row r="4" spans="2:5" ht="63.75">
      <c r="B4" s="19" t="s">
        <v>3</v>
      </c>
      <c r="C4" s="16" t="s">
        <v>83</v>
      </c>
      <c r="D4" s="17" t="s">
        <v>101</v>
      </c>
      <c r="E4" s="18" t="s">
        <v>100</v>
      </c>
    </row>
    <row r="5" spans="2:5" ht="30.75" customHeight="1">
      <c r="B5" s="21" t="s">
        <v>77</v>
      </c>
      <c r="C5" s="2" t="s">
        <v>41</v>
      </c>
      <c r="D5" s="59">
        <f>ROUND((list02!G30),0)</f>
        <v>10065</v>
      </c>
      <c r="E5" s="5">
        <v>17558</v>
      </c>
    </row>
    <row r="6" spans="2:5" ht="30.75" customHeight="1">
      <c r="B6" s="21" t="s">
        <v>120</v>
      </c>
      <c r="C6" s="2" t="s">
        <v>42</v>
      </c>
      <c r="D6" s="59">
        <f>188588+31081</f>
        <v>219669</v>
      </c>
      <c r="E6" s="1">
        <f>207706+31379</f>
        <v>239085</v>
      </c>
    </row>
    <row r="7" spans="2:5" ht="30.75" customHeight="1">
      <c r="B7" s="20" t="s">
        <v>93</v>
      </c>
      <c r="C7" s="6" t="s">
        <v>43</v>
      </c>
      <c r="D7" s="60">
        <v>31081</v>
      </c>
      <c r="E7" s="1">
        <v>31379</v>
      </c>
    </row>
    <row r="8" spans="2:5" ht="30.75" customHeight="1">
      <c r="B8" s="20" t="s">
        <v>94</v>
      </c>
      <c r="C8" s="6" t="s">
        <v>44</v>
      </c>
      <c r="D8" s="62">
        <f>+list02!G31</f>
        <v>0</v>
      </c>
      <c r="E8" s="1">
        <v>0</v>
      </c>
    </row>
    <row r="9" spans="2:5" ht="30.75" customHeight="1">
      <c r="B9" s="20" t="s">
        <v>121</v>
      </c>
      <c r="C9" s="2" t="s">
        <v>45</v>
      </c>
      <c r="D9" s="61">
        <v>2530195</v>
      </c>
      <c r="E9" s="1">
        <v>2587673</v>
      </c>
    </row>
    <row r="10" spans="2:5" ht="30.75" customHeight="1">
      <c r="B10" s="20" t="s">
        <v>122</v>
      </c>
      <c r="C10" s="2" t="s">
        <v>46</v>
      </c>
      <c r="D10" s="4">
        <v>0</v>
      </c>
      <c r="E10" s="1">
        <v>0</v>
      </c>
    </row>
    <row r="11" spans="2:5" ht="30.75" customHeight="1">
      <c r="B11" s="20" t="s">
        <v>123</v>
      </c>
      <c r="C11" s="2" t="s">
        <v>47</v>
      </c>
      <c r="D11" s="4">
        <v>0</v>
      </c>
      <c r="E11" s="1">
        <v>0</v>
      </c>
    </row>
    <row r="12" spans="2:5" ht="30.75" customHeight="1">
      <c r="B12" s="20" t="s">
        <v>124</v>
      </c>
      <c r="C12" s="2" t="s">
        <v>48</v>
      </c>
      <c r="D12" s="4">
        <v>0</v>
      </c>
      <c r="E12" s="1">
        <v>2947</v>
      </c>
    </row>
    <row r="13" spans="2:5" ht="30.75" customHeight="1">
      <c r="B13" s="20" t="s">
        <v>125</v>
      </c>
      <c r="C13" s="2" t="s">
        <v>49</v>
      </c>
      <c r="D13" s="4">
        <v>31703</v>
      </c>
      <c r="E13" s="1">
        <v>99492</v>
      </c>
    </row>
    <row r="14" spans="2:8" ht="30.75" customHeight="1">
      <c r="B14" s="20" t="s">
        <v>126</v>
      </c>
      <c r="C14" s="2" t="s">
        <v>50</v>
      </c>
      <c r="D14" s="4">
        <f>132296+4158</f>
        <v>136454</v>
      </c>
      <c r="E14" s="1">
        <v>121031</v>
      </c>
      <c r="H14" s="50"/>
    </row>
    <row r="15" spans="2:5" ht="30.75" customHeight="1">
      <c r="B15" s="20" t="s">
        <v>127</v>
      </c>
      <c r="C15" s="2" t="s">
        <v>51</v>
      </c>
      <c r="D15" s="4">
        <v>0</v>
      </c>
      <c r="E15" s="1">
        <v>0</v>
      </c>
    </row>
    <row r="16" spans="2:5" ht="30.75" customHeight="1">
      <c r="B16" s="20" t="s">
        <v>128</v>
      </c>
      <c r="C16" s="2" t="s">
        <v>52</v>
      </c>
      <c r="D16" s="4">
        <v>0</v>
      </c>
      <c r="E16" s="1">
        <v>0</v>
      </c>
    </row>
    <row r="17" spans="2:5" ht="30.75" customHeight="1">
      <c r="B17" s="20" t="s">
        <v>53</v>
      </c>
      <c r="C17" s="2" t="s">
        <v>54</v>
      </c>
      <c r="D17" s="4">
        <v>0</v>
      </c>
      <c r="E17" s="1">
        <v>0</v>
      </c>
    </row>
    <row r="18" spans="2:5" ht="30.75" customHeight="1">
      <c r="B18" s="20" t="s">
        <v>129</v>
      </c>
      <c r="C18" s="2" t="s">
        <v>55</v>
      </c>
      <c r="D18" s="4">
        <f>5063+629</f>
        <v>5692</v>
      </c>
      <c r="E18" s="1">
        <f>946+11729</f>
        <v>12675</v>
      </c>
    </row>
    <row r="19" spans="2:5" ht="30.75" customHeight="1">
      <c r="B19" s="20" t="s">
        <v>95</v>
      </c>
      <c r="C19" s="6" t="s">
        <v>56</v>
      </c>
      <c r="D19" s="9">
        <v>0</v>
      </c>
      <c r="E19" s="1">
        <v>0</v>
      </c>
    </row>
    <row r="20" spans="2:5" ht="30.75" customHeight="1">
      <c r="B20" s="20" t="s">
        <v>96</v>
      </c>
      <c r="C20" s="6" t="s">
        <v>57</v>
      </c>
      <c r="D20" s="8">
        <v>661142</v>
      </c>
      <c r="E20" s="1">
        <v>776823</v>
      </c>
    </row>
    <row r="21" spans="2:5" ht="30.75" customHeight="1">
      <c r="B21" s="20" t="s">
        <v>97</v>
      </c>
      <c r="C21" s="6" t="s">
        <v>58</v>
      </c>
      <c r="D21" s="8">
        <v>0</v>
      </c>
      <c r="E21" s="1">
        <v>0</v>
      </c>
    </row>
    <row r="22" spans="2:5" ht="30.75" customHeight="1">
      <c r="B22" s="20" t="s">
        <v>130</v>
      </c>
      <c r="C22" s="2" t="s">
        <v>59</v>
      </c>
      <c r="D22" s="3">
        <v>532475</v>
      </c>
      <c r="E22" s="1">
        <v>545148</v>
      </c>
    </row>
    <row r="23" spans="2:5" ht="30.75" customHeight="1">
      <c r="B23" s="20" t="s">
        <v>131</v>
      </c>
      <c r="C23" s="2" t="s">
        <v>132</v>
      </c>
      <c r="D23" s="3">
        <v>0</v>
      </c>
      <c r="E23" s="1">
        <v>0</v>
      </c>
    </row>
    <row r="24" spans="2:5" ht="30.75" customHeight="1">
      <c r="B24" s="20" t="s">
        <v>133</v>
      </c>
      <c r="C24" s="2" t="s">
        <v>134</v>
      </c>
      <c r="D24" s="3">
        <v>0</v>
      </c>
      <c r="E24" s="1">
        <v>0</v>
      </c>
    </row>
    <row r="25" spans="2:5" ht="30.75" customHeight="1">
      <c r="B25" s="20" t="s">
        <v>98</v>
      </c>
      <c r="C25" s="6" t="s">
        <v>135</v>
      </c>
      <c r="D25" s="8">
        <v>0</v>
      </c>
      <c r="E25" s="1">
        <v>0</v>
      </c>
    </row>
    <row r="26" spans="2:7" ht="30.75" customHeight="1">
      <c r="B26" s="20" t="s">
        <v>99</v>
      </c>
      <c r="C26" s="2" t="s">
        <v>60</v>
      </c>
      <c r="D26" s="7">
        <f>SUM(D5:D25)-D7</f>
        <v>4127395</v>
      </c>
      <c r="E26" s="7">
        <f>SUM(E5:E25)-E7</f>
        <v>4402432</v>
      </c>
      <c r="G26" s="50"/>
    </row>
    <row r="27" spans="2:4" ht="12.75">
      <c r="B27" s="15" t="s">
        <v>138</v>
      </c>
      <c r="D27" s="50"/>
    </row>
    <row r="28" spans="2:5" ht="12.75">
      <c r="B28" s="46" t="s">
        <v>145</v>
      </c>
      <c r="C28" s="46"/>
      <c r="D28" s="51"/>
      <c r="E28" s="46"/>
    </row>
    <row r="29" spans="2:5" ht="12.75">
      <c r="B29" s="47" t="s">
        <v>147</v>
      </c>
      <c r="C29" s="47"/>
      <c r="D29" s="47"/>
      <c r="E29" s="47"/>
    </row>
    <row r="30" spans="2:5" ht="12.75">
      <c r="B30" s="48" t="s">
        <v>146</v>
      </c>
      <c r="C30" s="48"/>
      <c r="D30" s="48"/>
      <c r="E30" s="48"/>
    </row>
    <row r="31" spans="2:5" ht="12.75">
      <c r="B31" s="49" t="s">
        <v>148</v>
      </c>
      <c r="C31" s="49"/>
      <c r="D31" s="49"/>
      <c r="E31" s="49"/>
    </row>
  </sheetData>
  <sheetProtection/>
  <mergeCells count="1">
    <mergeCell ref="B2:E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4"/>
  <sheetViews>
    <sheetView tabSelected="1" zoomScalePageLayoutView="0" workbookViewId="0" topLeftCell="A1">
      <selection activeCell="A1" sqref="A1:D324"/>
    </sheetView>
  </sheetViews>
  <sheetFormatPr defaultColWidth="9.00390625" defaultRowHeight="12.75"/>
  <cols>
    <col min="1" max="1" width="66.125" style="0" bestFit="1" customWidth="1"/>
    <col min="2" max="2" width="22.00390625" style="0" customWidth="1"/>
    <col min="3" max="3" width="11.75390625" style="0" customWidth="1"/>
    <col min="4" max="4" width="13.875" style="0" customWidth="1"/>
  </cols>
  <sheetData>
    <row r="1" spans="1:4" ht="12.75">
      <c r="A1" s="84" t="s">
        <v>149</v>
      </c>
      <c r="B1" s="84"/>
      <c r="C1" s="84"/>
      <c r="D1" s="84"/>
    </row>
    <row r="2" spans="1:4" ht="12.75">
      <c r="A2" s="84" t="s">
        <v>150</v>
      </c>
      <c r="B2" s="84"/>
      <c r="C2" s="84"/>
      <c r="D2" s="84"/>
    </row>
    <row r="3" spans="1:4" ht="12.75">
      <c r="A3" s="84" t="s">
        <v>151</v>
      </c>
      <c r="B3" s="84"/>
      <c r="C3" s="84"/>
      <c r="D3" s="84"/>
    </row>
    <row r="4" spans="1:4" ht="12.75">
      <c r="A4" s="84" t="s">
        <v>152</v>
      </c>
      <c r="B4" s="84"/>
      <c r="C4" s="84"/>
      <c r="D4" s="84"/>
    </row>
    <row r="5" spans="1:4" ht="12.75">
      <c r="A5" s="85"/>
      <c r="B5" s="85"/>
      <c r="C5" s="85"/>
      <c r="D5" s="86"/>
    </row>
    <row r="6" spans="1:4" ht="15.75">
      <c r="A6" s="87" t="s">
        <v>153</v>
      </c>
      <c r="B6" s="87"/>
      <c r="C6" s="87"/>
      <c r="D6" s="87"/>
    </row>
    <row r="7" spans="1:4" ht="12.75">
      <c r="A7" s="88" t="s">
        <v>154</v>
      </c>
      <c r="B7" s="89"/>
      <c r="C7" s="90"/>
      <c r="D7" s="91"/>
    </row>
    <row r="8" spans="1:4" ht="12.75">
      <c r="A8" s="90" t="s">
        <v>155</v>
      </c>
      <c r="B8" s="89"/>
      <c r="C8" s="90"/>
      <c r="D8" s="92" t="s">
        <v>156</v>
      </c>
    </row>
    <row r="9" spans="1:4" ht="12.75">
      <c r="A9" s="90"/>
      <c r="B9" s="89"/>
      <c r="C9" s="90"/>
      <c r="D9" s="93" t="s">
        <v>103</v>
      </c>
    </row>
    <row r="10" spans="1:4" ht="12.75">
      <c r="A10" s="90"/>
      <c r="B10" s="94" t="s">
        <v>157</v>
      </c>
      <c r="C10" s="94"/>
      <c r="D10" s="92" t="s">
        <v>158</v>
      </c>
    </row>
    <row r="11" spans="1:4" ht="12.75">
      <c r="A11" s="90"/>
      <c r="B11" s="94" t="s">
        <v>159</v>
      </c>
      <c r="C11" s="94"/>
      <c r="D11" s="93"/>
    </row>
    <row r="12" spans="1:4" ht="12.75">
      <c r="A12" s="90"/>
      <c r="B12" s="95"/>
      <c r="C12" s="95"/>
      <c r="D12" s="96"/>
    </row>
    <row r="13" spans="1:4" ht="12.75">
      <c r="A13" s="97" t="s">
        <v>160</v>
      </c>
      <c r="B13" s="89"/>
      <c r="C13" s="90"/>
      <c r="D13" s="98"/>
    </row>
    <row r="14" spans="1:4" ht="12.75">
      <c r="A14" s="97" t="s">
        <v>161</v>
      </c>
      <c r="B14" s="89"/>
      <c r="C14" s="90" t="s">
        <v>162</v>
      </c>
      <c r="D14" s="99" t="s">
        <v>163</v>
      </c>
    </row>
    <row r="15" spans="1:4" ht="12.75">
      <c r="A15" s="90"/>
      <c r="B15" s="89"/>
      <c r="C15" s="90" t="s">
        <v>164</v>
      </c>
      <c r="D15" s="100"/>
    </row>
    <row r="16" spans="1:4" ht="12.75">
      <c r="A16" s="90"/>
      <c r="B16" s="89"/>
      <c r="C16" s="90"/>
      <c r="D16" s="96"/>
    </row>
    <row r="17" spans="1:4" ht="12.75">
      <c r="A17" s="90"/>
      <c r="B17" s="89"/>
      <c r="C17" s="90"/>
      <c r="D17" s="98"/>
    </row>
    <row r="18" spans="1:4" ht="12.75">
      <c r="A18" s="97" t="s">
        <v>165</v>
      </c>
      <c r="B18" s="89"/>
      <c r="C18" s="90" t="s">
        <v>166</v>
      </c>
      <c r="D18" s="99" t="s">
        <v>167</v>
      </c>
    </row>
    <row r="19" spans="1:4" ht="12.75">
      <c r="A19" s="97" t="s">
        <v>168</v>
      </c>
      <c r="B19" s="89"/>
      <c r="C19" s="90" t="s">
        <v>65</v>
      </c>
      <c r="D19" s="100"/>
    </row>
    <row r="20" spans="1:4" ht="12.75">
      <c r="A20" s="97"/>
      <c r="B20" s="89"/>
      <c r="C20" s="90"/>
      <c r="D20" s="96"/>
    </row>
    <row r="21" spans="1:4" ht="12.75">
      <c r="A21" s="90"/>
      <c r="B21" s="89"/>
      <c r="C21" s="90"/>
      <c r="D21" s="98"/>
    </row>
    <row r="22" spans="1:4" ht="12.75">
      <c r="A22" s="97" t="s">
        <v>169</v>
      </c>
      <c r="B22" s="89"/>
      <c r="C22" s="90" t="s">
        <v>170</v>
      </c>
      <c r="D22" s="99" t="s">
        <v>171</v>
      </c>
    </row>
    <row r="23" spans="1:4" ht="12.75">
      <c r="A23" s="97" t="s">
        <v>172</v>
      </c>
      <c r="B23" s="89"/>
      <c r="C23" s="90" t="s">
        <v>66</v>
      </c>
      <c r="D23" s="100"/>
    </row>
    <row r="24" spans="1:4" ht="12.75">
      <c r="A24" s="97"/>
      <c r="B24" s="89"/>
      <c r="C24" s="90"/>
      <c r="D24" s="96"/>
    </row>
    <row r="25" spans="1:4" ht="12.75">
      <c r="A25" s="101"/>
      <c r="B25" s="102"/>
      <c r="C25" s="90"/>
      <c r="D25" s="98"/>
    </row>
    <row r="26" spans="1:4" ht="12.75">
      <c r="A26" s="97" t="s">
        <v>173</v>
      </c>
      <c r="B26" s="102"/>
      <c r="C26" s="90" t="s">
        <v>174</v>
      </c>
      <c r="D26" s="99" t="s">
        <v>175</v>
      </c>
    </row>
    <row r="27" spans="1:4" ht="12.75">
      <c r="A27" s="97" t="s">
        <v>176</v>
      </c>
      <c r="B27" s="102"/>
      <c r="C27" s="90" t="s">
        <v>67</v>
      </c>
      <c r="D27" s="100"/>
    </row>
    <row r="28" spans="1:4" ht="12.75">
      <c r="A28" s="97"/>
      <c r="B28" s="102"/>
      <c r="C28" s="90"/>
      <c r="D28" s="96"/>
    </row>
    <row r="29" spans="1:4" ht="12.75">
      <c r="A29" s="103"/>
      <c r="B29" s="102"/>
      <c r="C29" s="90"/>
      <c r="D29" s="98"/>
    </row>
    <row r="30" spans="1:4" ht="12.75">
      <c r="A30" s="97" t="s">
        <v>177</v>
      </c>
      <c r="B30" s="102"/>
      <c r="C30" s="90" t="s">
        <v>178</v>
      </c>
      <c r="D30" s="99" t="s">
        <v>179</v>
      </c>
    </row>
    <row r="31" spans="1:4" ht="12.75">
      <c r="A31" s="97" t="s">
        <v>180</v>
      </c>
      <c r="B31" s="102"/>
      <c r="C31" s="90" t="s">
        <v>81</v>
      </c>
      <c r="D31" s="100"/>
    </row>
    <row r="32" spans="1:4" ht="12.75">
      <c r="A32" s="97"/>
      <c r="B32" s="102"/>
      <c r="C32" s="90"/>
      <c r="D32" s="96"/>
    </row>
    <row r="33" spans="1:4" ht="12.75">
      <c r="A33" s="103"/>
      <c r="B33" s="89"/>
      <c r="C33" s="90"/>
      <c r="D33" s="98"/>
    </row>
    <row r="34" spans="1:4" ht="12.75">
      <c r="A34" s="97" t="s">
        <v>181</v>
      </c>
      <c r="B34" s="89"/>
      <c r="C34" s="90" t="s">
        <v>182</v>
      </c>
      <c r="D34" s="104">
        <v>200426279</v>
      </c>
    </row>
    <row r="35" spans="1:4" ht="12.75">
      <c r="A35" s="97" t="s">
        <v>183</v>
      </c>
      <c r="B35" s="89"/>
      <c r="C35" s="90" t="s">
        <v>68</v>
      </c>
      <c r="D35" s="105"/>
    </row>
    <row r="36" spans="1:4" ht="12.75">
      <c r="A36" s="97"/>
      <c r="B36" s="89"/>
      <c r="C36" s="90"/>
      <c r="D36" s="96"/>
    </row>
    <row r="37" spans="1:4" ht="12.75">
      <c r="A37" s="90"/>
      <c r="B37" s="89"/>
      <c r="C37" s="90"/>
      <c r="D37" s="98"/>
    </row>
    <row r="38" spans="1:4" ht="12.75">
      <c r="A38" s="97" t="s">
        <v>184</v>
      </c>
      <c r="B38" s="89"/>
      <c r="C38" s="90" t="s">
        <v>185</v>
      </c>
      <c r="D38" s="99" t="s">
        <v>186</v>
      </c>
    </row>
    <row r="39" spans="1:4" ht="12.75">
      <c r="A39" s="97" t="s">
        <v>187</v>
      </c>
      <c r="B39" s="89"/>
      <c r="C39" s="90" t="s">
        <v>69</v>
      </c>
      <c r="D39" s="100"/>
    </row>
    <row r="40" spans="1:4" ht="12.75">
      <c r="A40" s="97"/>
      <c r="B40" s="89"/>
      <c r="C40" s="90"/>
      <c r="D40" s="96"/>
    </row>
    <row r="41" spans="1:4" ht="12.75">
      <c r="A41" s="90"/>
      <c r="B41" s="89"/>
      <c r="C41" s="90"/>
      <c r="D41" s="98"/>
    </row>
    <row r="42" spans="1:4" ht="12.75">
      <c r="A42" s="97" t="s">
        <v>188</v>
      </c>
      <c r="B42" s="89"/>
      <c r="C42" s="106" t="s">
        <v>189</v>
      </c>
      <c r="D42" s="99"/>
    </row>
    <row r="43" spans="1:4" ht="12.75">
      <c r="A43" s="97" t="s">
        <v>190</v>
      </c>
      <c r="B43" s="89"/>
      <c r="C43" s="106" t="s">
        <v>70</v>
      </c>
      <c r="D43" s="100"/>
    </row>
    <row r="44" spans="1:4" ht="12.75">
      <c r="A44" s="97"/>
      <c r="B44" s="89"/>
      <c r="C44" s="106"/>
      <c r="D44" s="96"/>
    </row>
    <row r="45" spans="1:4" ht="12.75">
      <c r="A45" s="90"/>
      <c r="B45" s="89"/>
      <c r="C45" s="90"/>
      <c r="D45" s="98"/>
    </row>
    <row r="46" spans="1:4" ht="12.75">
      <c r="A46" s="97" t="s">
        <v>191</v>
      </c>
      <c r="B46" s="89"/>
      <c r="C46" s="106" t="s">
        <v>192</v>
      </c>
      <c r="D46" s="99"/>
    </row>
    <row r="47" spans="1:4" ht="12.75">
      <c r="A47" s="97" t="s">
        <v>193</v>
      </c>
      <c r="B47" s="89"/>
      <c r="C47" s="106" t="s">
        <v>71</v>
      </c>
      <c r="D47" s="100"/>
    </row>
    <row r="48" spans="1:4" ht="12.75">
      <c r="A48" s="97"/>
      <c r="B48" s="89"/>
      <c r="C48" s="106"/>
      <c r="D48" s="96"/>
    </row>
    <row r="49" spans="1:4" ht="12.75">
      <c r="A49" s="90"/>
      <c r="B49" s="89"/>
      <c r="C49" s="90"/>
      <c r="D49" s="98"/>
    </row>
    <row r="50" spans="1:4" ht="12.75">
      <c r="A50" s="90"/>
      <c r="B50" s="89"/>
      <c r="C50" s="106" t="s">
        <v>194</v>
      </c>
      <c r="D50" s="99"/>
    </row>
    <row r="51" spans="1:4" ht="12.75">
      <c r="A51" s="90"/>
      <c r="B51" s="89"/>
      <c r="C51" s="106" t="s">
        <v>72</v>
      </c>
      <c r="D51" s="100"/>
    </row>
    <row r="52" spans="1:4" ht="12.75">
      <c r="A52" s="90"/>
      <c r="B52" s="89"/>
      <c r="C52" s="106"/>
      <c r="D52" s="96"/>
    </row>
    <row r="53" spans="1:4" ht="12.75">
      <c r="A53" s="90"/>
      <c r="B53" s="89"/>
      <c r="C53" s="106"/>
      <c r="D53" s="96"/>
    </row>
    <row r="54" spans="1:4" ht="12.75">
      <c r="A54" s="90"/>
      <c r="B54" s="89"/>
      <c r="C54" s="106"/>
      <c r="D54" s="96"/>
    </row>
    <row r="55" spans="1:4" ht="12.75">
      <c r="A55" s="90"/>
      <c r="B55" s="89"/>
      <c r="C55" s="106"/>
      <c r="D55" s="96"/>
    </row>
    <row r="56" spans="1:4" ht="12.75">
      <c r="A56" s="90"/>
      <c r="B56" s="89"/>
      <c r="C56" s="106"/>
      <c r="D56" s="96"/>
    </row>
    <row r="57" spans="1:4" ht="12.75">
      <c r="A57" s="90"/>
      <c r="B57" s="89"/>
      <c r="C57" s="106"/>
      <c r="D57" s="96"/>
    </row>
    <row r="58" spans="1:4" ht="12.75">
      <c r="A58" s="90"/>
      <c r="B58" s="89"/>
      <c r="C58" s="106"/>
      <c r="D58" s="96"/>
    </row>
    <row r="59" spans="1:4" ht="12.75">
      <c r="A59" s="90"/>
      <c r="B59" s="89"/>
      <c r="C59" s="106"/>
      <c r="D59" s="96"/>
    </row>
    <row r="60" spans="1:4" ht="12.75">
      <c r="A60" s="90"/>
      <c r="B60" s="89"/>
      <c r="C60" s="106"/>
      <c r="D60" s="96"/>
    </row>
    <row r="61" spans="1:4" ht="12.75">
      <c r="A61" s="90"/>
      <c r="B61" s="89"/>
      <c r="C61" s="106"/>
      <c r="D61" s="96"/>
    </row>
    <row r="62" spans="1:4" ht="12.75">
      <c r="A62" s="90"/>
      <c r="B62" s="89"/>
      <c r="C62" s="106"/>
      <c r="D62" s="96"/>
    </row>
    <row r="63" spans="1:4" ht="12.75">
      <c r="A63" s="90"/>
      <c r="B63" s="89"/>
      <c r="C63" s="106"/>
      <c r="D63" s="96"/>
    </row>
    <row r="64" spans="1:4" ht="12.75">
      <c r="A64" s="90"/>
      <c r="B64" s="89"/>
      <c r="C64" s="106"/>
      <c r="D64" s="96"/>
    </row>
    <row r="65" spans="1:4" ht="12.75">
      <c r="A65" s="90"/>
      <c r="B65" s="89"/>
      <c r="C65" s="106"/>
      <c r="D65" s="96"/>
    </row>
    <row r="66" spans="1:4" ht="12.75">
      <c r="A66" s="90"/>
      <c r="B66" s="89"/>
      <c r="C66" s="106"/>
      <c r="D66" s="96"/>
    </row>
    <row r="67" spans="1:4" ht="12.75">
      <c r="A67" s="90"/>
      <c r="B67" s="89"/>
      <c r="C67" s="90"/>
      <c r="D67" s="91"/>
    </row>
    <row r="68" spans="1:4" ht="12.75">
      <c r="A68" s="107" t="s">
        <v>195</v>
      </c>
      <c r="B68" s="108" t="s">
        <v>196</v>
      </c>
      <c r="C68" s="107" t="s">
        <v>197</v>
      </c>
      <c r="D68" s="92" t="s">
        <v>197</v>
      </c>
    </row>
    <row r="69" spans="1:4" ht="12.75">
      <c r="A69" s="109" t="s">
        <v>3</v>
      </c>
      <c r="B69" s="110" t="s">
        <v>198</v>
      </c>
      <c r="C69" s="109" t="s">
        <v>199</v>
      </c>
      <c r="D69" s="111" t="s">
        <v>200</v>
      </c>
    </row>
    <row r="70" spans="1:4" ht="12.75">
      <c r="A70" s="109"/>
      <c r="B70" s="110" t="s">
        <v>201</v>
      </c>
      <c r="C70" s="109" t="s">
        <v>202</v>
      </c>
      <c r="D70" s="111" t="s">
        <v>203</v>
      </c>
    </row>
    <row r="71" spans="1:4" ht="12.75">
      <c r="A71" s="112"/>
      <c r="B71" s="113"/>
      <c r="C71" s="112" t="s">
        <v>204</v>
      </c>
      <c r="D71" s="93" t="s">
        <v>205</v>
      </c>
    </row>
    <row r="72" spans="1:4" ht="12.75">
      <c r="A72" s="114">
        <v>1</v>
      </c>
      <c r="B72" s="115"/>
      <c r="C72" s="116">
        <v>2</v>
      </c>
      <c r="D72" s="117">
        <v>3</v>
      </c>
    </row>
    <row r="73" spans="1:4" ht="12.75">
      <c r="A73" s="118" t="s">
        <v>206</v>
      </c>
      <c r="B73" s="89"/>
      <c r="C73" s="90"/>
      <c r="D73" s="91"/>
    </row>
    <row r="74" spans="1:4" ht="12.75">
      <c r="A74" s="119" t="s">
        <v>207</v>
      </c>
      <c r="B74" s="120"/>
      <c r="C74" s="121"/>
      <c r="D74" s="122"/>
    </row>
    <row r="75" spans="1:4" ht="12.75">
      <c r="A75" s="123" t="s">
        <v>208</v>
      </c>
      <c r="B75" s="110"/>
      <c r="C75" s="124"/>
      <c r="D75" s="125"/>
    </row>
    <row r="76" spans="1:4" ht="12.75">
      <c r="A76" s="126" t="s">
        <v>209</v>
      </c>
      <c r="B76" s="113" t="s">
        <v>5</v>
      </c>
      <c r="C76" s="127">
        <v>6466037</v>
      </c>
      <c r="D76" s="128">
        <v>6441548</v>
      </c>
    </row>
    <row r="77" spans="1:4" ht="12.75">
      <c r="A77" s="129" t="s">
        <v>210</v>
      </c>
      <c r="B77" s="108"/>
      <c r="C77" s="130"/>
      <c r="D77" s="131"/>
    </row>
    <row r="78" spans="1:4" ht="12.75">
      <c r="A78" s="132" t="s">
        <v>211</v>
      </c>
      <c r="B78" s="113" t="s">
        <v>212</v>
      </c>
      <c r="C78" s="127">
        <v>2459287</v>
      </c>
      <c r="D78" s="128">
        <v>2953926</v>
      </c>
    </row>
    <row r="79" spans="1:4" ht="12.75">
      <c r="A79" s="133" t="s">
        <v>213</v>
      </c>
      <c r="B79" s="108"/>
      <c r="C79" s="134"/>
      <c r="D79" s="135"/>
    </row>
    <row r="80" spans="1:4" ht="12.75">
      <c r="A80" s="132" t="s">
        <v>214</v>
      </c>
      <c r="B80" s="113" t="s">
        <v>215</v>
      </c>
      <c r="C80" s="136">
        <f>C76-C78</f>
        <v>4006750</v>
      </c>
      <c r="D80" s="137">
        <f>D76-D78</f>
        <v>3487622</v>
      </c>
    </row>
    <row r="81" spans="1:4" ht="12.75">
      <c r="A81" s="138" t="s">
        <v>216</v>
      </c>
      <c r="B81" s="108"/>
      <c r="C81" s="139"/>
      <c r="D81" s="140"/>
    </row>
    <row r="82" spans="1:4" ht="12.75">
      <c r="A82" s="123" t="s">
        <v>217</v>
      </c>
      <c r="B82" s="110" t="s">
        <v>7</v>
      </c>
      <c r="C82" s="124"/>
      <c r="D82" s="125"/>
    </row>
    <row r="83" spans="1:4" ht="12.75">
      <c r="A83" s="133" t="s">
        <v>218</v>
      </c>
      <c r="B83" s="108"/>
      <c r="C83" s="139"/>
      <c r="D83" s="140"/>
    </row>
    <row r="84" spans="1:4" ht="12.75">
      <c r="A84" s="132" t="s">
        <v>219</v>
      </c>
      <c r="B84" s="113" t="s">
        <v>220</v>
      </c>
      <c r="C84" s="127">
        <v>0</v>
      </c>
      <c r="D84" s="128">
        <v>0</v>
      </c>
    </row>
    <row r="85" spans="1:4" ht="12.75">
      <c r="A85" s="133" t="s">
        <v>221</v>
      </c>
      <c r="B85" s="108" t="s">
        <v>222</v>
      </c>
      <c r="C85" s="136">
        <f>C82-C84</f>
        <v>0</v>
      </c>
      <c r="D85" s="137">
        <f>D82-D84</f>
        <v>0</v>
      </c>
    </row>
    <row r="86" spans="1:4" ht="12.75">
      <c r="A86" s="138" t="s">
        <v>223</v>
      </c>
      <c r="B86" s="108"/>
      <c r="C86" s="134"/>
      <c r="D86" s="135"/>
    </row>
    <row r="87" spans="1:4" ht="12.75">
      <c r="A87" s="123" t="s">
        <v>224</v>
      </c>
      <c r="B87" s="110"/>
      <c r="C87" s="141">
        <f>C90+C92+C94+C96+C98</f>
        <v>1545048</v>
      </c>
      <c r="D87" s="142">
        <f>D90+D92+D94+D96+D98</f>
        <v>1525368</v>
      </c>
    </row>
    <row r="88" spans="1:4" ht="12.75">
      <c r="A88" s="126" t="s">
        <v>225</v>
      </c>
      <c r="B88" s="113" t="s">
        <v>8</v>
      </c>
      <c r="C88" s="127"/>
      <c r="D88" s="128"/>
    </row>
    <row r="89" spans="1:4" ht="12.75">
      <c r="A89" s="138" t="s">
        <v>226</v>
      </c>
      <c r="B89" s="108"/>
      <c r="C89" s="134"/>
      <c r="D89" s="135"/>
    </row>
    <row r="90" spans="1:4" ht="12.75">
      <c r="A90" s="126" t="s">
        <v>227</v>
      </c>
      <c r="B90" s="113" t="s">
        <v>9</v>
      </c>
      <c r="C90" s="127">
        <v>318435</v>
      </c>
      <c r="D90" s="128">
        <v>318435</v>
      </c>
    </row>
    <row r="91" spans="1:4" ht="12.75">
      <c r="A91" s="138" t="s">
        <v>228</v>
      </c>
      <c r="B91" s="108"/>
      <c r="C91" s="134"/>
      <c r="D91" s="135"/>
    </row>
    <row r="92" spans="1:4" ht="12.75">
      <c r="A92" s="126" t="s">
        <v>229</v>
      </c>
      <c r="B92" s="113" t="s">
        <v>10</v>
      </c>
      <c r="C92" s="127"/>
      <c r="D92" s="128"/>
    </row>
    <row r="93" spans="1:4" ht="12.75">
      <c r="A93" s="138" t="s">
        <v>230</v>
      </c>
      <c r="B93" s="108"/>
      <c r="C93" s="134"/>
      <c r="D93" s="135"/>
    </row>
    <row r="94" spans="1:4" ht="12.75">
      <c r="A94" s="126" t="s">
        <v>231</v>
      </c>
      <c r="B94" s="113" t="s">
        <v>12</v>
      </c>
      <c r="C94" s="127">
        <v>1224612</v>
      </c>
      <c r="D94" s="128">
        <v>1204932</v>
      </c>
    </row>
    <row r="95" spans="1:4" ht="12.75">
      <c r="A95" s="138" t="s">
        <v>232</v>
      </c>
      <c r="B95" s="108"/>
      <c r="C95" s="134"/>
      <c r="D95" s="135"/>
    </row>
    <row r="96" spans="1:4" ht="12.75">
      <c r="A96" s="126" t="s">
        <v>233</v>
      </c>
      <c r="B96" s="113" t="s">
        <v>13</v>
      </c>
      <c r="C96" s="127"/>
      <c r="D96" s="128"/>
    </row>
    <row r="97" spans="1:4" ht="12.75">
      <c r="A97" s="138" t="s">
        <v>234</v>
      </c>
      <c r="B97" s="108"/>
      <c r="C97" s="134"/>
      <c r="D97" s="135"/>
    </row>
    <row r="98" spans="1:4" ht="12.75">
      <c r="A98" s="126" t="s">
        <v>235</v>
      </c>
      <c r="B98" s="113" t="s">
        <v>14</v>
      </c>
      <c r="C98" s="127">
        <v>2001</v>
      </c>
      <c r="D98" s="128">
        <v>2001</v>
      </c>
    </row>
    <row r="99" spans="1:4" ht="12.75">
      <c r="A99" s="123" t="s">
        <v>236</v>
      </c>
      <c r="B99" s="110"/>
      <c r="C99" s="130"/>
      <c r="D99" s="131"/>
    </row>
    <row r="100" spans="1:4" ht="12.75">
      <c r="A100" s="123" t="s">
        <v>237</v>
      </c>
      <c r="B100" s="110" t="s">
        <v>15</v>
      </c>
      <c r="C100" s="130"/>
      <c r="D100" s="131"/>
    </row>
    <row r="101" spans="1:4" ht="12.75">
      <c r="A101" s="138" t="s">
        <v>238</v>
      </c>
      <c r="B101" s="108"/>
      <c r="C101" s="134"/>
      <c r="D101" s="135"/>
    </row>
    <row r="102" spans="1:4" ht="12.75">
      <c r="A102" s="126" t="s">
        <v>239</v>
      </c>
      <c r="B102" s="113">
        <v>100</v>
      </c>
      <c r="C102" s="127">
        <v>933275</v>
      </c>
      <c r="D102" s="128">
        <v>2275148</v>
      </c>
    </row>
    <row r="103" spans="1:4" ht="12.75">
      <c r="A103" s="123" t="s">
        <v>240</v>
      </c>
      <c r="B103" s="110"/>
      <c r="C103" s="130"/>
      <c r="D103" s="131"/>
    </row>
    <row r="104" spans="1:4" ht="12.75">
      <c r="A104" s="123" t="s">
        <v>241</v>
      </c>
      <c r="B104" s="110">
        <v>110</v>
      </c>
      <c r="C104" s="130"/>
      <c r="D104" s="131"/>
    </row>
    <row r="105" spans="1:4" ht="12.75">
      <c r="A105" s="138" t="s">
        <v>242</v>
      </c>
      <c r="B105" s="108"/>
      <c r="C105" s="134"/>
      <c r="D105" s="135"/>
    </row>
    <row r="106" spans="1:4" ht="12.75">
      <c r="A106" s="126" t="s">
        <v>243</v>
      </c>
      <c r="B106" s="113">
        <v>111</v>
      </c>
      <c r="C106" s="127"/>
      <c r="D106" s="128"/>
    </row>
    <row r="107" spans="1:4" ht="12.75">
      <c r="A107" s="123" t="s">
        <v>244</v>
      </c>
      <c r="B107" s="110"/>
      <c r="C107" s="130"/>
      <c r="D107" s="131"/>
    </row>
    <row r="108" spans="1:4" ht="12.75">
      <c r="A108" s="123" t="s">
        <v>245</v>
      </c>
      <c r="B108" s="110">
        <v>120</v>
      </c>
      <c r="C108" s="130"/>
      <c r="D108" s="131"/>
    </row>
    <row r="109" spans="1:4" ht="12.75">
      <c r="A109" s="143" t="s">
        <v>246</v>
      </c>
      <c r="B109" s="108"/>
      <c r="C109" s="134"/>
      <c r="D109" s="135"/>
    </row>
    <row r="110" spans="1:4" ht="12.75">
      <c r="A110" s="143" t="s">
        <v>247</v>
      </c>
      <c r="B110" s="113">
        <v>130</v>
      </c>
      <c r="C110" s="136">
        <f>C80+C85+C87+C100+C102+C104+C108</f>
        <v>6485073</v>
      </c>
      <c r="D110" s="137">
        <f>D80+D85+D87+D100+D102+D104+D108</f>
        <v>7288138</v>
      </c>
    </row>
    <row r="111" spans="1:4" ht="12.75">
      <c r="A111" s="144" t="s">
        <v>248</v>
      </c>
      <c r="B111" s="108"/>
      <c r="C111" s="139"/>
      <c r="D111" s="140"/>
    </row>
    <row r="112" spans="1:4" ht="12.75">
      <c r="A112" s="145" t="s">
        <v>249</v>
      </c>
      <c r="B112" s="146"/>
      <c r="C112" s="147"/>
      <c r="D112" s="148"/>
    </row>
    <row r="113" spans="1:4" ht="12.75">
      <c r="A113" s="149" t="s">
        <v>250</v>
      </c>
      <c r="B113" s="150"/>
      <c r="C113" s="151"/>
      <c r="D113" s="152"/>
    </row>
    <row r="114" spans="1:4" ht="12.75">
      <c r="A114" s="149" t="s">
        <v>251</v>
      </c>
      <c r="B114" s="153">
        <v>140</v>
      </c>
      <c r="C114" s="141">
        <f>C117+C119+C120+C122</f>
        <v>25058211</v>
      </c>
      <c r="D114" s="154">
        <f>D117+D119+D120+D122</f>
        <v>30962061</v>
      </c>
    </row>
    <row r="115" spans="1:4" ht="12.75">
      <c r="A115" s="155" t="s">
        <v>252</v>
      </c>
      <c r="B115" s="156"/>
      <c r="C115" s="157"/>
      <c r="D115" s="158"/>
    </row>
    <row r="116" spans="1:4" ht="12.75">
      <c r="A116" s="123" t="s">
        <v>253</v>
      </c>
      <c r="B116" s="110"/>
      <c r="C116" s="130"/>
      <c r="D116" s="131"/>
    </row>
    <row r="117" spans="1:4" ht="12.75">
      <c r="A117" s="126" t="s">
        <v>254</v>
      </c>
      <c r="B117" s="113">
        <v>150</v>
      </c>
      <c r="C117" s="127">
        <v>22098827</v>
      </c>
      <c r="D117" s="128">
        <f>23244201-1820363</f>
        <v>21423838</v>
      </c>
    </row>
    <row r="118" spans="1:4" ht="12.75">
      <c r="A118" s="138" t="s">
        <v>255</v>
      </c>
      <c r="B118" s="108"/>
      <c r="C118" s="134"/>
      <c r="D118" s="135"/>
    </row>
    <row r="119" spans="1:4" ht="12.75">
      <c r="A119" s="126" t="s">
        <v>256</v>
      </c>
      <c r="B119" s="113">
        <v>160</v>
      </c>
      <c r="C119" s="127">
        <v>5992</v>
      </c>
      <c r="D119" s="128">
        <v>35271</v>
      </c>
    </row>
    <row r="120" spans="1:4" ht="12.75">
      <c r="A120" s="126" t="s">
        <v>257</v>
      </c>
      <c r="B120" s="113">
        <v>170</v>
      </c>
      <c r="C120" s="127">
        <v>2953392</v>
      </c>
      <c r="D120" s="128">
        <v>9448579</v>
      </c>
    </row>
    <row r="121" spans="1:4" ht="12.75">
      <c r="A121" s="123" t="s">
        <v>258</v>
      </c>
      <c r="B121" s="110"/>
      <c r="C121" s="130"/>
      <c r="D121" s="131"/>
    </row>
    <row r="122" spans="1:4" ht="12.75">
      <c r="A122" s="123" t="s">
        <v>259</v>
      </c>
      <c r="B122" s="110">
        <v>180</v>
      </c>
      <c r="C122" s="130"/>
      <c r="D122" s="131">
        <v>54373</v>
      </c>
    </row>
    <row r="123" spans="1:4" ht="12.75">
      <c r="A123" s="138" t="s">
        <v>260</v>
      </c>
      <c r="B123" s="115">
        <v>190</v>
      </c>
      <c r="C123" s="134"/>
      <c r="D123" s="135">
        <v>32685</v>
      </c>
    </row>
    <row r="124" spans="1:4" ht="12.75">
      <c r="A124" s="133" t="s">
        <v>261</v>
      </c>
      <c r="B124" s="108"/>
      <c r="C124" s="159"/>
      <c r="D124" s="160"/>
    </row>
    <row r="125" spans="1:4" ht="12.75">
      <c r="A125" s="129" t="s">
        <v>262</v>
      </c>
      <c r="B125" s="161">
        <v>200</v>
      </c>
      <c r="C125" s="162"/>
      <c r="D125" s="163"/>
    </row>
    <row r="126" spans="1:4" ht="12.75">
      <c r="A126" s="132"/>
      <c r="B126" s="113"/>
      <c r="C126" s="164"/>
      <c r="D126" s="165"/>
    </row>
    <row r="127" spans="1:4" ht="12.75">
      <c r="A127" s="123" t="s">
        <v>263</v>
      </c>
      <c r="B127" s="166"/>
      <c r="C127" s="162"/>
      <c r="D127" s="163"/>
    </row>
    <row r="128" spans="1:4" ht="12.75">
      <c r="A128" s="123" t="s">
        <v>264</v>
      </c>
      <c r="B128" s="167">
        <v>210</v>
      </c>
      <c r="C128" s="141">
        <f>C133+C135+C137+C139+C141+C143+C145+C148+C150+C152</f>
        <v>3033318</v>
      </c>
      <c r="D128" s="142">
        <f>D133+D135+D137+D139+D141+D143+D145+D148+D150+D152</f>
        <v>1303640</v>
      </c>
    </row>
    <row r="129" spans="1:4" ht="12.75">
      <c r="A129" s="123" t="s">
        <v>265</v>
      </c>
      <c r="B129" s="166"/>
      <c r="C129" s="162"/>
      <c r="D129" s="163"/>
    </row>
    <row r="130" spans="1:4" ht="12.75">
      <c r="A130" s="138" t="s">
        <v>266</v>
      </c>
      <c r="B130" s="168"/>
      <c r="C130" s="159"/>
      <c r="D130" s="160"/>
    </row>
    <row r="131" spans="1:4" ht="12.75">
      <c r="A131" s="126" t="s">
        <v>243</v>
      </c>
      <c r="B131" s="169">
        <v>211</v>
      </c>
      <c r="C131" s="164"/>
      <c r="D131" s="165"/>
    </row>
    <row r="132" spans="1:4" ht="12.75">
      <c r="A132" s="138" t="s">
        <v>267</v>
      </c>
      <c r="B132" s="168"/>
      <c r="C132" s="159"/>
      <c r="D132" s="160"/>
    </row>
    <row r="133" spans="1:4" ht="12.75">
      <c r="A133" s="126" t="s">
        <v>268</v>
      </c>
      <c r="B133" s="169">
        <v>220</v>
      </c>
      <c r="C133" s="164">
        <v>13565</v>
      </c>
      <c r="D133" s="165">
        <v>140869</v>
      </c>
    </row>
    <row r="134" spans="1:4" ht="12.75">
      <c r="A134" s="138" t="s">
        <v>269</v>
      </c>
      <c r="B134" s="168"/>
      <c r="C134" s="159"/>
      <c r="D134" s="160"/>
    </row>
    <row r="135" spans="1:4" ht="12.75">
      <c r="A135" s="126" t="s">
        <v>270</v>
      </c>
      <c r="B135" s="169">
        <v>230</v>
      </c>
      <c r="C135" s="164"/>
      <c r="D135" s="165"/>
    </row>
    <row r="136" spans="1:4" ht="12.75">
      <c r="A136" s="138" t="s">
        <v>271</v>
      </c>
      <c r="B136" s="168"/>
      <c r="C136" s="159"/>
      <c r="D136" s="160"/>
    </row>
    <row r="137" spans="1:4" ht="12.75">
      <c r="A137" s="126" t="s">
        <v>272</v>
      </c>
      <c r="B137" s="169">
        <v>240</v>
      </c>
      <c r="C137" s="164">
        <v>50861</v>
      </c>
      <c r="D137" s="165">
        <v>47962</v>
      </c>
    </row>
    <row r="138" spans="1:4" ht="12.75">
      <c r="A138" s="138" t="s">
        <v>273</v>
      </c>
      <c r="B138" s="168"/>
      <c r="C138" s="159"/>
      <c r="D138" s="160"/>
    </row>
    <row r="139" spans="1:4" ht="12.75">
      <c r="A139" s="126" t="s">
        <v>274</v>
      </c>
      <c r="B139" s="169">
        <v>250</v>
      </c>
      <c r="C139" s="164"/>
      <c r="D139" s="165"/>
    </row>
    <row r="140" spans="1:4" ht="12.75">
      <c r="A140" s="138" t="s">
        <v>275</v>
      </c>
      <c r="B140" s="168"/>
      <c r="C140" s="159"/>
      <c r="D140" s="160"/>
    </row>
    <row r="141" spans="1:4" ht="12.75">
      <c r="A141" s="126" t="s">
        <v>276</v>
      </c>
      <c r="B141" s="169">
        <v>260</v>
      </c>
      <c r="C141" s="162">
        <v>2769194</v>
      </c>
      <c r="D141" s="163">
        <v>509392</v>
      </c>
    </row>
    <row r="142" spans="1:4" ht="12.75">
      <c r="A142" s="138" t="s">
        <v>277</v>
      </c>
      <c r="B142" s="168"/>
      <c r="C142" s="159"/>
      <c r="D142" s="160"/>
    </row>
    <row r="143" spans="1:4" ht="12.75">
      <c r="A143" s="126" t="s">
        <v>278</v>
      </c>
      <c r="B143" s="169">
        <v>270</v>
      </c>
      <c r="C143" s="164">
        <v>57717</v>
      </c>
      <c r="D143" s="165">
        <v>247307</v>
      </c>
    </row>
    <row r="144" spans="1:4" ht="12.75">
      <c r="A144" s="138" t="s">
        <v>279</v>
      </c>
      <c r="B144" s="168"/>
      <c r="C144" s="159"/>
      <c r="D144" s="160"/>
    </row>
    <row r="145" spans="1:4" ht="12.75">
      <c r="A145" s="123" t="s">
        <v>280</v>
      </c>
      <c r="B145" s="167">
        <v>280</v>
      </c>
      <c r="C145" s="162"/>
      <c r="D145" s="163">
        <v>9164</v>
      </c>
    </row>
    <row r="146" spans="1:4" ht="12.75">
      <c r="A146" s="126" t="s">
        <v>281</v>
      </c>
      <c r="B146" s="169"/>
      <c r="C146" s="164"/>
      <c r="D146" s="165"/>
    </row>
    <row r="147" spans="1:4" ht="12.75">
      <c r="A147" s="123" t="s">
        <v>282</v>
      </c>
      <c r="B147" s="166"/>
      <c r="C147" s="162"/>
      <c r="D147" s="163"/>
    </row>
    <row r="148" spans="1:4" ht="12.75">
      <c r="A148" s="123" t="s">
        <v>283</v>
      </c>
      <c r="B148" s="166">
        <v>290</v>
      </c>
      <c r="C148" s="162"/>
      <c r="D148" s="163"/>
    </row>
    <row r="149" spans="1:4" ht="12.75">
      <c r="A149" s="138" t="s">
        <v>284</v>
      </c>
      <c r="B149" s="168"/>
      <c r="C149" s="159"/>
      <c r="D149" s="160"/>
    </row>
    <row r="150" spans="1:4" ht="12.75">
      <c r="A150" s="126" t="s">
        <v>285</v>
      </c>
      <c r="B150" s="169">
        <v>300</v>
      </c>
      <c r="C150" s="164">
        <v>45259</v>
      </c>
      <c r="D150" s="165">
        <v>64601</v>
      </c>
    </row>
    <row r="151" spans="1:4" ht="12.75">
      <c r="A151" s="138" t="s">
        <v>286</v>
      </c>
      <c r="B151" s="168"/>
      <c r="C151" s="159"/>
      <c r="D151" s="160"/>
    </row>
    <row r="152" spans="1:4" ht="12.75">
      <c r="A152" s="123" t="s">
        <v>287</v>
      </c>
      <c r="B152" s="167">
        <v>310</v>
      </c>
      <c r="C152" s="162">
        <v>96722</v>
      </c>
      <c r="D152" s="163">
        <v>284345</v>
      </c>
    </row>
    <row r="153" spans="1:4" ht="12.75">
      <c r="A153" s="126"/>
      <c r="B153" s="169"/>
      <c r="C153" s="164"/>
      <c r="D153" s="165"/>
    </row>
    <row r="154" spans="1:4" ht="12.75">
      <c r="A154" s="123" t="s">
        <v>288</v>
      </c>
      <c r="B154" s="110"/>
      <c r="C154" s="130"/>
      <c r="D154" s="131"/>
    </row>
    <row r="155" spans="1:4" ht="12.75">
      <c r="A155" s="126" t="s">
        <v>289</v>
      </c>
      <c r="B155" s="113">
        <v>320</v>
      </c>
      <c r="C155" s="136">
        <f>C157+C159+C161+C163</f>
        <v>48485</v>
      </c>
      <c r="D155" s="137">
        <f>D157+D159+D161+D163</f>
        <v>455142</v>
      </c>
    </row>
    <row r="156" spans="1:4" ht="12.75">
      <c r="A156" s="138" t="s">
        <v>290</v>
      </c>
      <c r="B156" s="108"/>
      <c r="C156" s="134"/>
      <c r="D156" s="135"/>
    </row>
    <row r="157" spans="1:4" ht="12.75">
      <c r="A157" s="126" t="s">
        <v>291</v>
      </c>
      <c r="B157" s="113">
        <v>330</v>
      </c>
      <c r="C157" s="127"/>
      <c r="D157" s="128"/>
    </row>
    <row r="158" spans="1:4" ht="12.75">
      <c r="A158" s="138" t="s">
        <v>292</v>
      </c>
      <c r="B158" s="170"/>
      <c r="C158" s="134"/>
      <c r="D158" s="135"/>
    </row>
    <row r="159" spans="1:4" ht="12.75">
      <c r="A159" s="126" t="s">
        <v>293</v>
      </c>
      <c r="B159" s="171">
        <v>340</v>
      </c>
      <c r="C159" s="127">
        <v>7340</v>
      </c>
      <c r="D159" s="128">
        <v>140505</v>
      </c>
    </row>
    <row r="160" spans="1:4" ht="12.75">
      <c r="A160" s="138" t="s">
        <v>294</v>
      </c>
      <c r="B160" s="108"/>
      <c r="C160" s="134"/>
      <c r="D160" s="135"/>
    </row>
    <row r="161" spans="1:4" ht="12.75">
      <c r="A161" s="126" t="s">
        <v>295</v>
      </c>
      <c r="B161" s="113">
        <v>350</v>
      </c>
      <c r="C161" s="127"/>
      <c r="D161" s="128"/>
    </row>
    <row r="162" spans="1:4" ht="12.75">
      <c r="A162" s="123" t="s">
        <v>296</v>
      </c>
      <c r="B162" s="110"/>
      <c r="C162" s="130"/>
      <c r="D162" s="131"/>
    </row>
    <row r="163" spans="1:4" ht="12.75">
      <c r="A163" s="123" t="s">
        <v>297</v>
      </c>
      <c r="B163" s="110">
        <v>360</v>
      </c>
      <c r="C163" s="130">
        <v>41145</v>
      </c>
      <c r="D163" s="131">
        <v>314637</v>
      </c>
    </row>
    <row r="164" spans="1:4" ht="12.75">
      <c r="A164" s="138" t="s">
        <v>298</v>
      </c>
      <c r="B164" s="108"/>
      <c r="C164" s="134"/>
      <c r="D164" s="135"/>
    </row>
    <row r="165" spans="1:4" ht="12.75">
      <c r="A165" s="123" t="s">
        <v>299</v>
      </c>
      <c r="B165" s="161">
        <v>370</v>
      </c>
      <c r="C165" s="130"/>
      <c r="D165" s="131"/>
    </row>
    <row r="166" spans="1:4" ht="12.75">
      <c r="A166" s="126"/>
      <c r="B166" s="113"/>
      <c r="C166" s="127"/>
      <c r="D166" s="128"/>
    </row>
    <row r="167" spans="1:4" ht="12.75">
      <c r="A167" s="138" t="s">
        <v>300</v>
      </c>
      <c r="B167" s="108"/>
      <c r="C167" s="134"/>
      <c r="D167" s="135"/>
    </row>
    <row r="168" spans="1:4" ht="12.75">
      <c r="A168" s="126" t="s">
        <v>301</v>
      </c>
      <c r="B168" s="113">
        <v>380</v>
      </c>
      <c r="C168" s="127"/>
      <c r="D168" s="128"/>
    </row>
    <row r="169" spans="1:4" ht="12.75">
      <c r="A169" s="144" t="s">
        <v>302</v>
      </c>
      <c r="B169" s="172"/>
      <c r="C169" s="173"/>
      <c r="D169" s="174"/>
    </row>
    <row r="170" spans="1:4" ht="12.75">
      <c r="A170" s="175" t="s">
        <v>303</v>
      </c>
      <c r="B170" s="176">
        <v>390</v>
      </c>
      <c r="C170" s="177">
        <f>C114+C123+C125+C128+C155+C165+C168</f>
        <v>28140014</v>
      </c>
      <c r="D170" s="178">
        <f>D114+D123+D125+D128+D155+D165+D168</f>
        <v>32753528</v>
      </c>
    </row>
    <row r="171" spans="1:4" ht="12.75">
      <c r="A171" s="179" t="s">
        <v>304</v>
      </c>
      <c r="B171" s="180"/>
      <c r="C171" s="181"/>
      <c r="D171" s="182"/>
    </row>
    <row r="172" spans="1:4" ht="12.75">
      <c r="A172" s="183" t="s">
        <v>305</v>
      </c>
      <c r="B172" s="184">
        <v>400</v>
      </c>
      <c r="C172" s="136">
        <f>C110+C170</f>
        <v>34625087</v>
      </c>
      <c r="D172" s="137">
        <f>D110+D170</f>
        <v>40041666</v>
      </c>
    </row>
    <row r="173" spans="1:4" ht="12.75">
      <c r="A173" s="107" t="s">
        <v>306</v>
      </c>
      <c r="B173" s="108" t="s">
        <v>196</v>
      </c>
      <c r="C173" s="107" t="s">
        <v>197</v>
      </c>
      <c r="D173" s="92" t="s">
        <v>197</v>
      </c>
    </row>
    <row r="174" spans="1:4" ht="12.75">
      <c r="A174" s="109" t="s">
        <v>3</v>
      </c>
      <c r="B174" s="110" t="s">
        <v>198</v>
      </c>
      <c r="C174" s="112" t="s">
        <v>200</v>
      </c>
      <c r="D174" s="93" t="s">
        <v>200</v>
      </c>
    </row>
    <row r="175" spans="1:4" ht="12.75">
      <c r="A175" s="109"/>
      <c r="B175" s="110" t="s">
        <v>201</v>
      </c>
      <c r="C175" s="109" t="s">
        <v>203</v>
      </c>
      <c r="D175" s="111" t="s">
        <v>203</v>
      </c>
    </row>
    <row r="176" spans="1:4" ht="12.75">
      <c r="A176" s="112"/>
      <c r="B176" s="113"/>
      <c r="C176" s="112" t="s">
        <v>205</v>
      </c>
      <c r="D176" s="93" t="s">
        <v>205</v>
      </c>
    </row>
    <row r="177" spans="1:4" ht="12.75">
      <c r="A177" s="118" t="s">
        <v>307</v>
      </c>
      <c r="B177" s="89"/>
      <c r="C177" s="90"/>
      <c r="D177" s="91"/>
    </row>
    <row r="178" spans="1:4" ht="12.75">
      <c r="A178" s="185" t="s">
        <v>308</v>
      </c>
      <c r="B178" s="186"/>
      <c r="C178" s="138"/>
      <c r="D178" s="187"/>
    </row>
    <row r="179" spans="1:4" ht="12.75">
      <c r="A179" s="188" t="s">
        <v>309</v>
      </c>
      <c r="B179" s="189"/>
      <c r="C179" s="126"/>
      <c r="D179" s="190"/>
    </row>
    <row r="180" spans="1:4" ht="12.75">
      <c r="A180" s="126" t="s">
        <v>310</v>
      </c>
      <c r="B180" s="113">
        <v>410</v>
      </c>
      <c r="C180" s="127">
        <v>1312248</v>
      </c>
      <c r="D180" s="128">
        <v>1312248</v>
      </c>
    </row>
    <row r="181" spans="1:4" ht="12.75">
      <c r="A181" s="126" t="s">
        <v>311</v>
      </c>
      <c r="B181" s="113">
        <f>B180+10</f>
        <v>420</v>
      </c>
      <c r="C181" s="127">
        <v>31312</v>
      </c>
      <c r="D181" s="128">
        <v>31312</v>
      </c>
    </row>
    <row r="182" spans="1:4" ht="12.75">
      <c r="A182" s="126" t="s">
        <v>312</v>
      </c>
      <c r="B182" s="113">
        <f>B181+10</f>
        <v>430</v>
      </c>
      <c r="C182" s="191">
        <v>788518</v>
      </c>
      <c r="D182" s="192">
        <v>788518</v>
      </c>
    </row>
    <row r="183" spans="1:4" ht="12.75">
      <c r="A183" s="123" t="s">
        <v>313</v>
      </c>
      <c r="B183" s="110"/>
      <c r="C183" s="134"/>
      <c r="D183" s="135"/>
    </row>
    <row r="184" spans="1:4" ht="12.75">
      <c r="A184" s="123" t="s">
        <v>314</v>
      </c>
      <c r="B184" s="161">
        <v>440</v>
      </c>
      <c r="C184" s="127"/>
      <c r="D184" s="128"/>
    </row>
    <row r="185" spans="1:4" ht="12.75">
      <c r="A185" s="133" t="s">
        <v>315</v>
      </c>
      <c r="B185" s="108"/>
      <c r="C185" s="134"/>
      <c r="D185" s="135"/>
    </row>
    <row r="186" spans="1:4" ht="12.75">
      <c r="A186" s="132" t="s">
        <v>316</v>
      </c>
      <c r="B186" s="193">
        <v>450</v>
      </c>
      <c r="C186" s="127">
        <v>109347</v>
      </c>
      <c r="D186" s="128">
        <v>118484</v>
      </c>
    </row>
    <row r="187" spans="1:4" ht="12.75">
      <c r="A187" s="138" t="s">
        <v>317</v>
      </c>
      <c r="B187" s="108"/>
      <c r="C187" s="134"/>
      <c r="D187" s="135"/>
    </row>
    <row r="188" spans="1:4" ht="12.75">
      <c r="A188" s="126" t="s">
        <v>318</v>
      </c>
      <c r="B188" s="193">
        <v>460</v>
      </c>
      <c r="C188" s="127">
        <v>12140</v>
      </c>
      <c r="D188" s="128">
        <v>12140</v>
      </c>
    </row>
    <row r="189" spans="1:4" ht="12.75">
      <c r="A189" s="138" t="s">
        <v>319</v>
      </c>
      <c r="B189" s="108"/>
      <c r="C189" s="134"/>
      <c r="D189" s="135"/>
    </row>
    <row r="190" spans="1:4" ht="12.75">
      <c r="A190" s="126" t="s">
        <v>320</v>
      </c>
      <c r="B190" s="193">
        <v>470</v>
      </c>
      <c r="C190" s="130"/>
      <c r="D190" s="131">
        <v>9521</v>
      </c>
    </row>
    <row r="191" spans="1:4" ht="12.75">
      <c r="A191" s="143" t="s">
        <v>321</v>
      </c>
      <c r="B191" s="170"/>
      <c r="C191" s="134"/>
      <c r="D191" s="135"/>
    </row>
    <row r="192" spans="1:4" ht="12.75">
      <c r="A192" s="194" t="s">
        <v>322</v>
      </c>
      <c r="B192" s="195">
        <v>480</v>
      </c>
      <c r="C192" s="136">
        <f>C180+C181+C182+C184+C186+C188+C190</f>
        <v>2253565</v>
      </c>
      <c r="D192" s="137">
        <f>D180+D181+D182+D184+D186+D188+D190</f>
        <v>2272223</v>
      </c>
    </row>
    <row r="193" spans="1:4" ht="12.75">
      <c r="A193" s="185" t="s">
        <v>323</v>
      </c>
      <c r="B193" s="180"/>
      <c r="C193" s="196"/>
      <c r="D193" s="197"/>
    </row>
    <row r="194" spans="1:4" ht="12.75">
      <c r="A194" s="198" t="s">
        <v>324</v>
      </c>
      <c r="B194" s="113"/>
      <c r="C194" s="199"/>
      <c r="D194" s="200"/>
    </row>
    <row r="195" spans="1:4" ht="12.75">
      <c r="A195" s="201" t="s">
        <v>325</v>
      </c>
      <c r="B195" s="110"/>
      <c r="C195" s="124"/>
      <c r="D195" s="125"/>
    </row>
    <row r="196" spans="1:4" ht="12.75">
      <c r="A196" s="201" t="s">
        <v>326</v>
      </c>
      <c r="B196" s="161">
        <v>490</v>
      </c>
      <c r="C196" s="202">
        <f>C206+C208+C210+C213+C215+C219+C221+C223+C225+C227</f>
        <v>1575000</v>
      </c>
      <c r="D196" s="203">
        <f>D206+D208+D210+D213+D215+D219+D221+D223+D225+D227</f>
        <v>1400000</v>
      </c>
    </row>
    <row r="197" spans="1:4" ht="12.75">
      <c r="A197" s="201" t="s">
        <v>327</v>
      </c>
      <c r="B197" s="110"/>
      <c r="C197" s="130"/>
      <c r="D197" s="131"/>
    </row>
    <row r="198" spans="1:4" ht="12.75">
      <c r="A198" s="201" t="s">
        <v>328</v>
      </c>
      <c r="B198" s="110"/>
      <c r="C198" s="109"/>
      <c r="D198" s="111"/>
    </row>
    <row r="199" spans="1:4" ht="12.75">
      <c r="A199" s="138" t="s">
        <v>329</v>
      </c>
      <c r="B199" s="108"/>
      <c r="C199" s="107"/>
      <c r="D199" s="92"/>
    </row>
    <row r="200" spans="1:4" ht="12.75">
      <c r="A200" s="123" t="s">
        <v>330</v>
      </c>
      <c r="B200" s="161">
        <v>491</v>
      </c>
      <c r="C200" s="109"/>
      <c r="D200" s="111"/>
    </row>
    <row r="201" spans="1:4" ht="12.75">
      <c r="A201" s="123" t="s">
        <v>331</v>
      </c>
      <c r="B201" s="110"/>
      <c r="C201" s="109"/>
      <c r="D201" s="111"/>
    </row>
    <row r="202" spans="1:4" ht="12.75">
      <c r="A202" s="123" t="s">
        <v>332</v>
      </c>
      <c r="B202" s="113"/>
      <c r="C202" s="112"/>
      <c r="D202" s="93"/>
    </row>
    <row r="203" spans="1:4" ht="12.75">
      <c r="A203" s="138" t="s">
        <v>333</v>
      </c>
      <c r="B203" s="108"/>
      <c r="C203" s="204"/>
      <c r="D203" s="205"/>
    </row>
    <row r="204" spans="1:4" ht="12.75">
      <c r="A204" s="123" t="s">
        <v>334</v>
      </c>
      <c r="B204" s="161">
        <v>492</v>
      </c>
      <c r="C204" s="206"/>
      <c r="D204" s="207"/>
    </row>
    <row r="205" spans="1:4" ht="12.75">
      <c r="A205" s="138" t="s">
        <v>335</v>
      </c>
      <c r="B205" s="108"/>
      <c r="C205" s="107"/>
      <c r="D205" s="92"/>
    </row>
    <row r="206" spans="1:4" ht="12.75">
      <c r="A206" s="126" t="s">
        <v>336</v>
      </c>
      <c r="B206" s="193">
        <v>500</v>
      </c>
      <c r="C206" s="112"/>
      <c r="D206" s="93"/>
    </row>
    <row r="207" spans="1:4" ht="12.75">
      <c r="A207" s="138" t="s">
        <v>337</v>
      </c>
      <c r="B207" s="108"/>
      <c r="C207" s="107"/>
      <c r="D207" s="92"/>
    </row>
    <row r="208" spans="1:4" ht="12.75">
      <c r="A208" s="123" t="s">
        <v>338</v>
      </c>
      <c r="B208" s="193">
        <v>510</v>
      </c>
      <c r="C208" s="112"/>
      <c r="D208" s="93"/>
    </row>
    <row r="209" spans="1:4" ht="12.75">
      <c r="A209" s="138" t="s">
        <v>339</v>
      </c>
      <c r="B209" s="108"/>
      <c r="C209" s="107"/>
      <c r="D209" s="92"/>
    </row>
    <row r="210" spans="1:4" ht="12.75">
      <c r="A210" s="123" t="s">
        <v>340</v>
      </c>
      <c r="B210" s="161">
        <v>520</v>
      </c>
      <c r="C210" s="109"/>
      <c r="D210" s="111"/>
    </row>
    <row r="211" spans="1:4" ht="12.75">
      <c r="A211" s="126" t="s">
        <v>341</v>
      </c>
      <c r="B211" s="113"/>
      <c r="C211" s="112"/>
      <c r="D211" s="93"/>
    </row>
    <row r="212" spans="1:4" ht="12.75">
      <c r="A212" s="138" t="s">
        <v>342</v>
      </c>
      <c r="B212" s="108"/>
      <c r="C212" s="107"/>
      <c r="D212" s="92"/>
    </row>
    <row r="213" spans="1:4" ht="12.75">
      <c r="A213" s="123" t="s">
        <v>343</v>
      </c>
      <c r="B213" s="161">
        <v>530</v>
      </c>
      <c r="C213" s="112"/>
      <c r="D213" s="93"/>
    </row>
    <row r="214" spans="1:4" ht="12.75">
      <c r="A214" s="133" t="s">
        <v>344</v>
      </c>
      <c r="B214" s="108"/>
      <c r="C214" s="107"/>
      <c r="D214" s="92"/>
    </row>
    <row r="215" spans="1:4" ht="12.75">
      <c r="A215" s="129" t="s">
        <v>345</v>
      </c>
      <c r="B215" s="161">
        <v>540</v>
      </c>
      <c r="C215" s="109"/>
      <c r="D215" s="111"/>
    </row>
    <row r="216" spans="1:4" ht="12.75">
      <c r="A216" s="129" t="s">
        <v>346</v>
      </c>
      <c r="B216" s="110"/>
      <c r="C216" s="109"/>
      <c r="D216" s="111"/>
    </row>
    <row r="217" spans="1:4" ht="12.75">
      <c r="A217" s="132" t="s">
        <v>347</v>
      </c>
      <c r="B217" s="113" t="s">
        <v>348</v>
      </c>
      <c r="C217" s="112" t="s">
        <v>348</v>
      </c>
      <c r="D217" s="93" t="s">
        <v>348</v>
      </c>
    </row>
    <row r="218" spans="1:4" ht="12.75">
      <c r="A218" s="123" t="s">
        <v>349</v>
      </c>
      <c r="B218" s="110"/>
      <c r="C218" s="107"/>
      <c r="D218" s="92"/>
    </row>
    <row r="219" spans="1:4" ht="12.75">
      <c r="A219" s="126" t="s">
        <v>350</v>
      </c>
      <c r="B219" s="193">
        <v>550</v>
      </c>
      <c r="C219" s="112"/>
      <c r="D219" s="93"/>
    </row>
    <row r="220" spans="1:4" ht="12.75">
      <c r="A220" s="123" t="s">
        <v>351</v>
      </c>
      <c r="B220" s="110"/>
      <c r="C220" s="109"/>
      <c r="D220" s="111"/>
    </row>
    <row r="221" spans="1:4" ht="12.75">
      <c r="A221" s="126" t="s">
        <v>352</v>
      </c>
      <c r="B221" s="193">
        <v>560</v>
      </c>
      <c r="C221" s="112"/>
      <c r="D221" s="93"/>
    </row>
    <row r="222" spans="1:4" ht="12.75">
      <c r="A222" s="138" t="s">
        <v>353</v>
      </c>
      <c r="B222" s="108"/>
      <c r="C222" s="107"/>
      <c r="D222" s="92"/>
    </row>
    <row r="223" spans="1:4" ht="12.75">
      <c r="A223" s="126" t="s">
        <v>354</v>
      </c>
      <c r="B223" s="193">
        <v>570</v>
      </c>
      <c r="C223" s="127">
        <v>1575000</v>
      </c>
      <c r="D223" s="128">
        <v>1400000</v>
      </c>
    </row>
    <row r="224" spans="1:4" ht="12.75">
      <c r="A224" s="138" t="s">
        <v>355</v>
      </c>
      <c r="B224" s="108"/>
      <c r="C224" s="134"/>
      <c r="D224" s="135"/>
    </row>
    <row r="225" spans="1:4" ht="12.75">
      <c r="A225" s="126" t="s">
        <v>356</v>
      </c>
      <c r="B225" s="193">
        <v>580</v>
      </c>
      <c r="C225" s="127"/>
      <c r="D225" s="128"/>
    </row>
    <row r="226" spans="1:4" ht="12.75">
      <c r="A226" s="138" t="s">
        <v>357</v>
      </c>
      <c r="B226" s="110"/>
      <c r="C226" s="130"/>
      <c r="D226" s="131"/>
    </row>
    <row r="227" spans="1:4" ht="12.75">
      <c r="A227" s="123" t="s">
        <v>358</v>
      </c>
      <c r="B227" s="161">
        <v>590</v>
      </c>
      <c r="C227" s="130"/>
      <c r="D227" s="131"/>
    </row>
    <row r="228" spans="1:4" ht="12.75">
      <c r="A228" s="208" t="s">
        <v>359</v>
      </c>
      <c r="B228" s="168"/>
      <c r="C228" s="134"/>
      <c r="D228" s="135"/>
    </row>
    <row r="229" spans="1:4" ht="12.75">
      <c r="A229" s="209" t="s">
        <v>360</v>
      </c>
      <c r="B229" s="167">
        <v>600</v>
      </c>
      <c r="C229" s="202">
        <f>C239+C243+C246+C248+C252+C254+C256+C258+C260+C262+C264+C266+C268+C270+C272</f>
        <v>30796522</v>
      </c>
      <c r="D229" s="203">
        <f>D239+D243+D246+D248+D252+D254+D256+D258+D260+D262+D264+D266+D268+D270+D272</f>
        <v>36369443</v>
      </c>
    </row>
    <row r="230" spans="1:4" ht="12.75">
      <c r="A230" s="209" t="s">
        <v>361</v>
      </c>
      <c r="B230" s="166"/>
      <c r="C230" s="130"/>
      <c r="D230" s="131"/>
    </row>
    <row r="231" spans="1:4" ht="12.75">
      <c r="A231" s="210" t="s">
        <v>362</v>
      </c>
      <c r="B231" s="166"/>
      <c r="C231" s="130"/>
      <c r="D231" s="131"/>
    </row>
    <row r="232" spans="1:4" ht="12.75">
      <c r="A232" s="138" t="s">
        <v>363</v>
      </c>
      <c r="B232" s="108"/>
      <c r="C232" s="134"/>
      <c r="D232" s="135"/>
    </row>
    <row r="233" spans="1:4" ht="12.75">
      <c r="A233" s="123" t="s">
        <v>364</v>
      </c>
      <c r="B233" s="161">
        <v>601</v>
      </c>
      <c r="C233" s="202">
        <f>C239+C243+C248+C254+C256+C258+C260+C262+C264+C272</f>
        <v>7669081</v>
      </c>
      <c r="D233" s="203">
        <f>D239+D243+D248+D254+D256+D258+D260+D262+D264+D272</f>
        <v>10085989</v>
      </c>
    </row>
    <row r="234" spans="1:4" ht="12.75">
      <c r="A234" s="123" t="s">
        <v>365</v>
      </c>
      <c r="B234" s="110"/>
      <c r="C234" s="130"/>
      <c r="D234" s="131"/>
    </row>
    <row r="235" spans="1:4" ht="12.75">
      <c r="A235" s="126" t="s">
        <v>366</v>
      </c>
      <c r="B235" s="113"/>
      <c r="C235" s="127"/>
      <c r="D235" s="128"/>
    </row>
    <row r="236" spans="1:4" ht="12.75">
      <c r="A236" s="138" t="s">
        <v>367</v>
      </c>
      <c r="B236" s="108"/>
      <c r="C236" s="134"/>
      <c r="D236" s="135"/>
    </row>
    <row r="237" spans="1:4" ht="12.75">
      <c r="A237" s="123" t="s">
        <v>368</v>
      </c>
      <c r="B237" s="193">
        <v>602</v>
      </c>
      <c r="C237" s="127"/>
      <c r="D237" s="128"/>
    </row>
    <row r="238" spans="1:4" ht="12.75">
      <c r="A238" s="138" t="s">
        <v>369</v>
      </c>
      <c r="B238" s="108"/>
      <c r="C238" s="134"/>
      <c r="D238" s="135"/>
    </row>
    <row r="239" spans="1:4" ht="12.75">
      <c r="A239" s="126" t="s">
        <v>370</v>
      </c>
      <c r="B239" s="193">
        <v>610</v>
      </c>
      <c r="C239" s="127">
        <v>749649</v>
      </c>
      <c r="D239" s="128">
        <f>2501853+18377</f>
        <v>2520230</v>
      </c>
    </row>
    <row r="240" spans="1:4" ht="12.75">
      <c r="A240" s="138" t="s">
        <v>371</v>
      </c>
      <c r="B240" s="108"/>
      <c r="C240" s="107"/>
      <c r="D240" s="92"/>
    </row>
    <row r="241" spans="1:4" ht="12.75">
      <c r="A241" s="126" t="s">
        <v>372</v>
      </c>
      <c r="B241" s="193">
        <v>620</v>
      </c>
      <c r="C241" s="112"/>
      <c r="D241" s="93"/>
    </row>
    <row r="242" spans="1:4" ht="12.75">
      <c r="A242" s="138" t="s">
        <v>373</v>
      </c>
      <c r="B242" s="108"/>
      <c r="C242" s="107"/>
      <c r="D242" s="92"/>
    </row>
    <row r="243" spans="1:4" ht="12.75">
      <c r="A243" s="123" t="s">
        <v>374</v>
      </c>
      <c r="B243" s="161">
        <v>630</v>
      </c>
      <c r="C243" s="130">
        <v>5250956</v>
      </c>
      <c r="D243" s="131">
        <v>5962339</v>
      </c>
    </row>
    <row r="244" spans="1:4" ht="12.75">
      <c r="A244" s="126" t="s">
        <v>375</v>
      </c>
      <c r="B244" s="113"/>
      <c r="C244" s="112"/>
      <c r="D244" s="93"/>
    </row>
    <row r="245" spans="1:4" ht="12.75">
      <c r="A245" s="138" t="s">
        <v>376</v>
      </c>
      <c r="B245" s="108"/>
      <c r="C245" s="107"/>
      <c r="D245" s="92"/>
    </row>
    <row r="246" spans="1:4" ht="12.75">
      <c r="A246" s="123" t="s">
        <v>377</v>
      </c>
      <c r="B246" s="161">
        <v>640</v>
      </c>
      <c r="C246" s="109"/>
      <c r="D246" s="111"/>
    </row>
    <row r="247" spans="1:4" ht="12.75">
      <c r="A247" s="133" t="s">
        <v>378</v>
      </c>
      <c r="B247" s="108"/>
      <c r="C247" s="204"/>
      <c r="D247" s="205"/>
    </row>
    <row r="248" spans="1:4" ht="12.75">
      <c r="A248" s="129" t="s">
        <v>379</v>
      </c>
      <c r="B248" s="161">
        <v>650</v>
      </c>
      <c r="C248" s="206">
        <v>137393</v>
      </c>
      <c r="D248" s="211">
        <v>0</v>
      </c>
    </row>
    <row r="249" spans="1:4" ht="12.75">
      <c r="A249" s="129" t="s">
        <v>380</v>
      </c>
      <c r="B249" s="110"/>
      <c r="C249" s="206"/>
      <c r="D249" s="207"/>
    </row>
    <row r="250" spans="1:4" ht="12.75">
      <c r="A250" s="132" t="s">
        <v>381</v>
      </c>
      <c r="B250" s="113"/>
      <c r="C250" s="212"/>
      <c r="D250" s="213"/>
    </row>
    <row r="251" spans="1:4" ht="12.75">
      <c r="A251" s="123" t="s">
        <v>382</v>
      </c>
      <c r="B251" s="110"/>
      <c r="C251" s="109"/>
      <c r="D251" s="111"/>
    </row>
    <row r="252" spans="1:4" ht="12.75">
      <c r="A252" s="126" t="s">
        <v>383</v>
      </c>
      <c r="B252" s="193">
        <v>660</v>
      </c>
      <c r="C252" s="112"/>
      <c r="D252" s="93"/>
    </row>
    <row r="253" spans="1:4" ht="12.75">
      <c r="A253" s="123" t="s">
        <v>384</v>
      </c>
      <c r="B253" s="110"/>
      <c r="C253" s="109"/>
      <c r="D253" s="111"/>
    </row>
    <row r="254" spans="1:4" ht="12.75">
      <c r="A254" s="126" t="s">
        <v>385</v>
      </c>
      <c r="B254" s="193">
        <v>670</v>
      </c>
      <c r="C254" s="127"/>
      <c r="D254" s="128">
        <v>502343</v>
      </c>
    </row>
    <row r="255" spans="1:4" ht="12.75">
      <c r="A255" s="123" t="s">
        <v>386</v>
      </c>
      <c r="B255" s="110"/>
      <c r="C255" s="130"/>
      <c r="D255" s="131"/>
    </row>
    <row r="256" spans="1:4" ht="12.75">
      <c r="A256" s="123" t="s">
        <v>387</v>
      </c>
      <c r="B256" s="193">
        <v>680</v>
      </c>
      <c r="C256" s="127">
        <v>504662</v>
      </c>
      <c r="D256" s="128">
        <v>377282</v>
      </c>
    </row>
    <row r="257" spans="1:4" ht="12.75">
      <c r="A257" s="138" t="s">
        <v>388</v>
      </c>
      <c r="B257" s="110"/>
      <c r="C257" s="130"/>
      <c r="D257" s="131"/>
    </row>
    <row r="258" spans="1:4" ht="12.75">
      <c r="A258" s="126" t="s">
        <v>389</v>
      </c>
      <c r="B258" s="193">
        <v>690</v>
      </c>
      <c r="C258" s="127"/>
      <c r="D258" s="128"/>
    </row>
    <row r="259" spans="1:4" ht="12.75">
      <c r="A259" s="123" t="s">
        <v>390</v>
      </c>
      <c r="B259" s="110"/>
      <c r="C259" s="130"/>
      <c r="D259" s="131"/>
    </row>
    <row r="260" spans="1:4" ht="12.75">
      <c r="A260" s="126" t="s">
        <v>391</v>
      </c>
      <c r="B260" s="193">
        <v>700</v>
      </c>
      <c r="C260" s="127">
        <v>312649</v>
      </c>
      <c r="D260" s="128">
        <v>100395</v>
      </c>
    </row>
    <row r="261" spans="1:4" ht="12.75">
      <c r="A261" s="123" t="s">
        <v>392</v>
      </c>
      <c r="B261" s="110"/>
      <c r="C261" s="130"/>
      <c r="D261" s="131"/>
    </row>
    <row r="262" spans="1:4" ht="12.75">
      <c r="A262" s="123" t="s">
        <v>393</v>
      </c>
      <c r="B262" s="193">
        <v>710</v>
      </c>
      <c r="C262" s="127">
        <v>23924</v>
      </c>
      <c r="D262" s="128">
        <v>0</v>
      </c>
    </row>
    <row r="263" spans="1:4" ht="12.75">
      <c r="A263" s="138" t="s">
        <v>394</v>
      </c>
      <c r="B263" s="110"/>
      <c r="C263" s="130"/>
      <c r="D263" s="131"/>
    </row>
    <row r="264" spans="1:4" ht="12.75">
      <c r="A264" s="126" t="s">
        <v>395</v>
      </c>
      <c r="B264" s="193">
        <v>720</v>
      </c>
      <c r="C264" s="127">
        <v>47466</v>
      </c>
      <c r="D264" s="128">
        <v>5473</v>
      </c>
    </row>
    <row r="265" spans="1:4" ht="12.75">
      <c r="A265" s="123" t="s">
        <v>396</v>
      </c>
      <c r="B265" s="110"/>
      <c r="C265" s="130"/>
      <c r="D265" s="131"/>
    </row>
    <row r="266" spans="1:4" ht="12.75">
      <c r="A266" s="123" t="s">
        <v>397</v>
      </c>
      <c r="B266" s="193">
        <v>730</v>
      </c>
      <c r="C266" s="127">
        <v>13529165</v>
      </c>
      <c r="D266" s="128">
        <v>15913864</v>
      </c>
    </row>
    <row r="267" spans="1:4" ht="12.75">
      <c r="A267" s="138" t="s">
        <v>398</v>
      </c>
      <c r="B267" s="110"/>
      <c r="C267" s="130"/>
      <c r="D267" s="131"/>
    </row>
    <row r="268" spans="1:4" ht="12.75">
      <c r="A268" s="126" t="s">
        <v>399</v>
      </c>
      <c r="B268" s="193">
        <v>740</v>
      </c>
      <c r="C268" s="127">
        <v>9598276</v>
      </c>
      <c r="D268" s="128">
        <v>10369590</v>
      </c>
    </row>
    <row r="269" spans="1:4" ht="12.75">
      <c r="A269" s="138" t="s">
        <v>400</v>
      </c>
      <c r="B269" s="110"/>
      <c r="C269" s="130"/>
      <c r="D269" s="131"/>
    </row>
    <row r="270" spans="1:4" ht="12.75">
      <c r="A270" s="126" t="s">
        <v>401</v>
      </c>
      <c r="B270" s="193">
        <v>750</v>
      </c>
      <c r="C270" s="127"/>
      <c r="D270" s="128"/>
    </row>
    <row r="271" spans="1:4" ht="12.75">
      <c r="A271" s="138" t="s">
        <v>402</v>
      </c>
      <c r="B271" s="108"/>
      <c r="C271" s="134"/>
      <c r="D271" s="135"/>
    </row>
    <row r="272" spans="1:4" ht="12.75">
      <c r="A272" s="126" t="s">
        <v>403</v>
      </c>
      <c r="B272" s="193">
        <v>760</v>
      </c>
      <c r="C272" s="127">
        <f>642382</f>
        <v>642382</v>
      </c>
      <c r="D272" s="128">
        <v>617927</v>
      </c>
    </row>
    <row r="273" spans="1:4" ht="12.75">
      <c r="A273" s="143" t="s">
        <v>404</v>
      </c>
      <c r="B273" s="180"/>
      <c r="C273" s="181"/>
      <c r="D273" s="182"/>
    </row>
    <row r="274" spans="1:4" ht="12.75">
      <c r="A274" s="194" t="s">
        <v>405</v>
      </c>
      <c r="B274" s="214">
        <v>770</v>
      </c>
      <c r="C274" s="136">
        <f>C196+C229</f>
        <v>32371522</v>
      </c>
      <c r="D274" s="137">
        <f>+D229+D196</f>
        <v>37769443</v>
      </c>
    </row>
    <row r="275" spans="1:4" ht="15">
      <c r="A275" s="215" t="s">
        <v>406</v>
      </c>
      <c r="B275" s="216"/>
      <c r="C275" s="217">
        <f>+C172-C276</f>
        <v>0</v>
      </c>
      <c r="D275" s="218">
        <f>+D172-D276</f>
        <v>0</v>
      </c>
    </row>
    <row r="276" spans="1:4" ht="15">
      <c r="A276" s="219" t="s">
        <v>407</v>
      </c>
      <c r="B276" s="220">
        <v>780</v>
      </c>
      <c r="C276" s="136">
        <f>C192+C274</f>
        <v>34625087</v>
      </c>
      <c r="D276" s="137">
        <f>D192+D274</f>
        <v>40041666</v>
      </c>
    </row>
    <row r="277" spans="1:4" ht="12.75">
      <c r="A277" s="90"/>
      <c r="B277" s="89"/>
      <c r="C277" s="90">
        <f>C172-C276</f>
        <v>0</v>
      </c>
      <c r="D277" s="91">
        <f>D172-D276</f>
        <v>0</v>
      </c>
    </row>
    <row r="278" spans="1:4" ht="12.75">
      <c r="A278" s="221" t="s">
        <v>408</v>
      </c>
      <c r="B278" s="221"/>
      <c r="C278" s="221"/>
      <c r="D278" s="221"/>
    </row>
    <row r="279" spans="1:4" ht="12.75">
      <c r="A279" s="221" t="s">
        <v>409</v>
      </c>
      <c r="B279" s="221"/>
      <c r="C279" s="221"/>
      <c r="D279" s="221"/>
    </row>
    <row r="280" spans="1:4" ht="12.75">
      <c r="A280" s="221" t="s">
        <v>410</v>
      </c>
      <c r="B280" s="221"/>
      <c r="C280" s="221"/>
      <c r="D280" s="221"/>
    </row>
    <row r="281" spans="1:4" ht="12.75">
      <c r="A281" s="221" t="s">
        <v>411</v>
      </c>
      <c r="B281" s="221"/>
      <c r="C281" s="221"/>
      <c r="D281" s="221"/>
    </row>
    <row r="282" spans="1:4" ht="12.75">
      <c r="A282" s="221" t="s">
        <v>412</v>
      </c>
      <c r="B282" s="221"/>
      <c r="C282" s="221"/>
      <c r="D282" s="221"/>
    </row>
    <row r="283" spans="1:4" ht="12.75">
      <c r="A283" s="221" t="s">
        <v>413</v>
      </c>
      <c r="B283" s="221"/>
      <c r="C283" s="221"/>
      <c r="D283" s="221"/>
    </row>
    <row r="284" spans="1:4" ht="12.75">
      <c r="A284" s="107" t="s">
        <v>306</v>
      </c>
      <c r="B284" s="108" t="s">
        <v>196</v>
      </c>
      <c r="C284" s="107" t="s">
        <v>197</v>
      </c>
      <c r="D284" s="92" t="s">
        <v>197</v>
      </c>
    </row>
    <row r="285" spans="1:4" ht="12.75">
      <c r="A285" s="109" t="s">
        <v>3</v>
      </c>
      <c r="B285" s="110" t="s">
        <v>198</v>
      </c>
      <c r="C285" s="109" t="s">
        <v>199</v>
      </c>
      <c r="D285" s="111" t="s">
        <v>200</v>
      </c>
    </row>
    <row r="286" spans="1:4" ht="12.75">
      <c r="A286" s="109"/>
      <c r="B286" s="110" t="s">
        <v>201</v>
      </c>
      <c r="C286" s="109" t="s">
        <v>202</v>
      </c>
      <c r="D286" s="111" t="s">
        <v>203</v>
      </c>
    </row>
    <row r="287" spans="1:4" ht="12.75">
      <c r="A287" s="112"/>
      <c r="B287" s="113"/>
      <c r="C287" s="112" t="s">
        <v>204</v>
      </c>
      <c r="D287" s="93" t="s">
        <v>205</v>
      </c>
    </row>
    <row r="288" spans="1:4" ht="12.75">
      <c r="A288" s="123" t="s">
        <v>414</v>
      </c>
      <c r="B288" s="110"/>
      <c r="C288" s="123"/>
      <c r="D288" s="222"/>
    </row>
    <row r="289" spans="1:4" ht="12.75">
      <c r="A289" s="126" t="s">
        <v>415</v>
      </c>
      <c r="B289" s="193">
        <v>790</v>
      </c>
      <c r="C289" s="223"/>
      <c r="D289" s="224"/>
    </row>
    <row r="290" spans="1:4" ht="12.75">
      <c r="A290" s="129" t="s">
        <v>416</v>
      </c>
      <c r="B290" s="108"/>
      <c r="C290" s="123"/>
      <c r="D290" s="222"/>
    </row>
    <row r="291" spans="1:4" ht="12.75">
      <c r="A291" s="129" t="s">
        <v>417</v>
      </c>
      <c r="B291" s="161">
        <v>800</v>
      </c>
      <c r="C291" s="123"/>
      <c r="D291" s="222"/>
    </row>
    <row r="292" spans="1:4" ht="12.75">
      <c r="A292" s="132" t="s">
        <v>418</v>
      </c>
      <c r="B292" s="113"/>
      <c r="C292" s="223"/>
      <c r="D292" s="190"/>
    </row>
    <row r="293" spans="1:4" ht="12.75">
      <c r="A293" s="133" t="s">
        <v>419</v>
      </c>
      <c r="B293" s="108"/>
      <c r="C293" s="138"/>
      <c r="D293" s="187"/>
    </row>
    <row r="294" spans="1:4" ht="12.75">
      <c r="A294" s="132" t="s">
        <v>420</v>
      </c>
      <c r="B294" s="193">
        <v>810</v>
      </c>
      <c r="C294" s="223"/>
      <c r="D294" s="225"/>
    </row>
    <row r="295" spans="1:4" ht="12.75">
      <c r="A295" s="138" t="s">
        <v>421</v>
      </c>
      <c r="B295" s="108"/>
      <c r="C295" s="133"/>
      <c r="D295" s="187"/>
    </row>
    <row r="296" spans="1:4" ht="12.75">
      <c r="A296" s="123" t="s">
        <v>422</v>
      </c>
      <c r="B296" s="161">
        <v>820</v>
      </c>
      <c r="C296" s="129"/>
      <c r="D296" s="226"/>
    </row>
    <row r="297" spans="1:4" ht="12.75">
      <c r="A297" s="133" t="s">
        <v>423</v>
      </c>
      <c r="B297" s="108"/>
      <c r="C297" s="138"/>
      <c r="D297" s="187"/>
    </row>
    <row r="298" spans="1:4" ht="12.75">
      <c r="A298" s="132" t="s">
        <v>424</v>
      </c>
      <c r="B298" s="193">
        <v>830</v>
      </c>
      <c r="C298" s="223"/>
      <c r="D298" s="226"/>
    </row>
    <row r="299" spans="1:4" ht="12.75">
      <c r="A299" s="138" t="s">
        <v>425</v>
      </c>
      <c r="B299" s="108"/>
      <c r="C299" s="133"/>
      <c r="D299" s="187"/>
    </row>
    <row r="300" spans="1:4" ht="12.75">
      <c r="A300" s="123" t="s">
        <v>426</v>
      </c>
      <c r="B300" s="161">
        <v>840</v>
      </c>
      <c r="C300" s="129"/>
      <c r="D300" s="111"/>
    </row>
    <row r="301" spans="1:4" ht="12.75">
      <c r="A301" s="138" t="s">
        <v>427</v>
      </c>
      <c r="B301" s="108"/>
      <c r="C301" s="133"/>
      <c r="D301" s="187"/>
    </row>
    <row r="302" spans="1:4" ht="12.75">
      <c r="A302" s="123" t="s">
        <v>428</v>
      </c>
      <c r="B302" s="110"/>
      <c r="C302" s="129"/>
      <c r="D302" s="222"/>
    </row>
    <row r="303" spans="1:4" ht="12.75">
      <c r="A303" s="123" t="s">
        <v>429</v>
      </c>
      <c r="B303" s="161">
        <v>850</v>
      </c>
      <c r="C303" s="227"/>
      <c r="D303" s="131"/>
    </row>
    <row r="304" spans="1:4" ht="12.75">
      <c r="A304" s="123" t="s">
        <v>430</v>
      </c>
      <c r="B304" s="110"/>
      <c r="C304" s="129"/>
      <c r="D304" s="222"/>
    </row>
    <row r="305" spans="1:4" ht="12.75">
      <c r="A305" s="138" t="s">
        <v>431</v>
      </c>
      <c r="B305" s="108"/>
      <c r="C305" s="133"/>
      <c r="D305" s="187"/>
    </row>
    <row r="306" spans="1:4" ht="12.75">
      <c r="A306" s="123" t="s">
        <v>432</v>
      </c>
      <c r="B306" s="161">
        <v>860</v>
      </c>
      <c r="C306" s="129"/>
      <c r="D306" s="222"/>
    </row>
    <row r="307" spans="1:4" ht="12.75">
      <c r="A307" s="138" t="s">
        <v>433</v>
      </c>
      <c r="B307" s="108"/>
      <c r="C307" s="133"/>
      <c r="D307" s="187"/>
    </row>
    <row r="308" spans="1:4" ht="12.75">
      <c r="A308" s="123" t="s">
        <v>434</v>
      </c>
      <c r="B308" s="161">
        <v>870</v>
      </c>
      <c r="C308" s="129"/>
      <c r="D308" s="222"/>
    </row>
    <row r="309" spans="1:4" ht="12.75">
      <c r="A309" s="138" t="s">
        <v>435</v>
      </c>
      <c r="B309" s="108"/>
      <c r="C309" s="133"/>
      <c r="D309" s="187"/>
    </row>
    <row r="310" spans="1:4" ht="12.75">
      <c r="A310" s="123" t="s">
        <v>436</v>
      </c>
      <c r="B310" s="161">
        <v>880</v>
      </c>
      <c r="C310" s="129"/>
      <c r="D310" s="222"/>
    </row>
    <row r="311" spans="1:4" ht="12.75">
      <c r="A311" s="123" t="s">
        <v>437</v>
      </c>
      <c r="B311" s="110"/>
      <c r="C311" s="129"/>
      <c r="D311" s="222"/>
    </row>
    <row r="312" spans="1:4" ht="12.75">
      <c r="A312" s="138" t="s">
        <v>438</v>
      </c>
      <c r="B312" s="108"/>
      <c r="C312" s="133"/>
      <c r="D312" s="187"/>
    </row>
    <row r="313" spans="1:4" ht="12.75">
      <c r="A313" s="123" t="s">
        <v>439</v>
      </c>
      <c r="B313" s="161">
        <v>890</v>
      </c>
      <c r="C313" s="129"/>
      <c r="D313" s="222"/>
    </row>
    <row r="314" spans="1:4" ht="12.75">
      <c r="A314" s="138" t="s">
        <v>440</v>
      </c>
      <c r="B314" s="108"/>
      <c r="C314" s="133"/>
      <c r="D314" s="187"/>
    </row>
    <row r="315" spans="1:4" ht="12.75">
      <c r="A315" s="123" t="s">
        <v>441</v>
      </c>
      <c r="B315" s="110"/>
      <c r="C315" s="129"/>
      <c r="D315" s="222"/>
    </row>
    <row r="316" spans="1:4" ht="12.75">
      <c r="A316" s="123" t="s">
        <v>442</v>
      </c>
      <c r="B316" s="161">
        <v>900</v>
      </c>
      <c r="C316" s="129"/>
      <c r="D316" s="222"/>
    </row>
    <row r="317" spans="1:4" ht="12.75">
      <c r="A317" s="123" t="s">
        <v>443</v>
      </c>
      <c r="B317" s="110"/>
      <c r="C317" s="129"/>
      <c r="D317" s="222"/>
    </row>
    <row r="318" spans="1:4" ht="12.75">
      <c r="A318" s="138" t="s">
        <v>444</v>
      </c>
      <c r="B318" s="108"/>
      <c r="C318" s="133"/>
      <c r="D318" s="187"/>
    </row>
    <row r="319" spans="1:4" ht="12.75">
      <c r="A319" s="123" t="s">
        <v>445</v>
      </c>
      <c r="B319" s="161">
        <v>910</v>
      </c>
      <c r="C319" s="129"/>
      <c r="D319" s="222"/>
    </row>
    <row r="320" spans="1:4" ht="12.75">
      <c r="A320" s="138" t="s">
        <v>446</v>
      </c>
      <c r="B320" s="108"/>
      <c r="C320" s="133"/>
      <c r="D320" s="187"/>
    </row>
    <row r="321" spans="1:4" ht="12.75">
      <c r="A321" s="126" t="s">
        <v>447</v>
      </c>
      <c r="B321" s="193">
        <v>920</v>
      </c>
      <c r="C321" s="228">
        <v>158282</v>
      </c>
      <c r="D321" s="229">
        <v>261279</v>
      </c>
    </row>
    <row r="322" spans="1:4" ht="12.75">
      <c r="A322" s="90"/>
      <c r="B322" s="89"/>
      <c r="C322" s="90"/>
      <c r="D322" s="91"/>
    </row>
    <row r="323" spans="1:4" ht="12.75">
      <c r="A323" s="230" t="s">
        <v>448</v>
      </c>
      <c r="B323" s="231" t="s">
        <v>449</v>
      </c>
      <c r="C323" s="90"/>
      <c r="D323" s="91"/>
    </row>
    <row r="324" spans="1:4" ht="12.75">
      <c r="A324" s="230" t="s">
        <v>450</v>
      </c>
      <c r="B324" s="231" t="s">
        <v>451</v>
      </c>
      <c r="C324" s="90"/>
      <c r="D324" s="91"/>
    </row>
  </sheetData>
  <sheetProtection/>
  <mergeCells count="23">
    <mergeCell ref="A279:D279"/>
    <mergeCell ref="A280:D280"/>
    <mergeCell ref="A281:D281"/>
    <mergeCell ref="A282:D282"/>
    <mergeCell ref="A283:D283"/>
    <mergeCell ref="D34:D35"/>
    <mergeCell ref="D38:D39"/>
    <mergeCell ref="D42:D43"/>
    <mergeCell ref="D46:D47"/>
    <mergeCell ref="D50:D51"/>
    <mergeCell ref="A278:D278"/>
    <mergeCell ref="B11:C11"/>
    <mergeCell ref="D14:D15"/>
    <mergeCell ref="D18:D19"/>
    <mergeCell ref="D22:D23"/>
    <mergeCell ref="D26:D27"/>
    <mergeCell ref="D30:D31"/>
    <mergeCell ref="A1:D1"/>
    <mergeCell ref="A2:D2"/>
    <mergeCell ref="A3:D3"/>
    <mergeCell ref="A4:D4"/>
    <mergeCell ref="A6:D6"/>
    <mergeCell ref="B10:C1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Пользователь Windows</cp:lastModifiedBy>
  <cp:lastPrinted>2018-10-26T07:05:30Z</cp:lastPrinted>
  <dcterms:created xsi:type="dcterms:W3CDTF">2008-03-14T09:45:27Z</dcterms:created>
  <dcterms:modified xsi:type="dcterms:W3CDTF">2019-02-27T06:09:56Z</dcterms:modified>
  <cp:category/>
  <cp:version/>
  <cp:contentType/>
  <cp:contentStatus/>
</cp:coreProperties>
</file>